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05" yWindow="65521" windowWidth="14310" windowHeight="13995" tabRatio="944" activeTab="9"/>
  </bookViews>
  <sheets>
    <sheet name="Försättsblad" sheetId="1" r:id="rId1"/>
    <sheet name="A. Villkorad återbäring" sheetId="2" r:id="rId2"/>
    <sheet name="B-G. Finansiella risker" sheetId="3" r:id="rId3"/>
    <sheet name="H. Driftskostnadsrisk" sheetId="4" r:id="rId4"/>
    <sheet name="I. Skadeförsäkringsrisker" sheetId="5" r:id="rId5"/>
    <sheet name="J. Livförsäkringsrisker" sheetId="6" r:id="rId6"/>
    <sheet name="K. Riskmarginal" sheetId="7" r:id="rId7"/>
    <sheet name="Resultat Skadeförsäkring" sheetId="8" r:id="rId8"/>
    <sheet name="Totalkrav" sheetId="9" r:id="rId9"/>
    <sheet name="Parametrar AFA Sjuk" sheetId="10" r:id="rId10"/>
  </sheets>
  <definedNames>
    <definedName name="Blankett">#REF!</definedName>
    <definedName name="Element_nr">#REF!</definedName>
    <definedName name="gåtillkom" localSheetId="1">'A. Villkorad återbäring'!gåtillkom</definedName>
    <definedName name="gåtillkom" localSheetId="0">'Försättsblad'!gåtillkom</definedName>
    <definedName name="gåtillkom" localSheetId="3">'H. Driftskostnadsrisk'!gåtillkom</definedName>
    <definedName name="gåtillkom" localSheetId="4">'I. Skadeförsäkringsrisker'!gåtillkom</definedName>
    <definedName name="gåtillkom" localSheetId="6">'K. Riskmarginal'!gåtillkom</definedName>
    <definedName name="gåtillkom">[0]!gåtillkom</definedName>
    <definedName name="gåtilsid1" localSheetId="1">'A. Villkorad återbäring'!gåtilsid1</definedName>
    <definedName name="gåtilsid1" localSheetId="0">'Försättsblad'!gåtilsid1</definedName>
    <definedName name="gåtilsid1" localSheetId="3">'H. Driftskostnadsrisk'!gåtilsid1</definedName>
    <definedName name="gåtilsid1" localSheetId="4">'I. Skadeförsäkringsrisker'!gåtilsid1</definedName>
    <definedName name="gåtilsid1" localSheetId="6">'K. Riskmarginal'!gåtilsid1</definedName>
    <definedName name="gåtilsid1">[0]!gåtilsid1</definedName>
    <definedName name="Kontrollkolumn">#REF!</definedName>
    <definedName name="Modul1.gåtillkom" localSheetId="1">'A. Villkorad återbäring'!Modul1.gåtillkom</definedName>
    <definedName name="Modul1.gåtillkom" localSheetId="0">'Försättsblad'!Modul1.gåtillkom</definedName>
    <definedName name="Modul1.gåtillkom" localSheetId="3">'H. Driftskostnadsrisk'!Modul1.gåtillkom</definedName>
    <definedName name="Modul1.gåtillkom" localSheetId="4">'I. Skadeförsäkringsrisker'!Modul1.gåtillkom</definedName>
    <definedName name="Modul1.gåtillkom" localSheetId="6">'K. Riskmarginal'!Modul1.gåtillkom</definedName>
    <definedName name="Modul1.gåtillkom">[0]!Modul1.gåtillkom</definedName>
    <definedName name="Rapporthuvud">#REF!</definedName>
    <definedName name="starta" localSheetId="1">'A. Villkorad återbäring'!starta</definedName>
    <definedName name="starta" localSheetId="0">'Försättsblad'!starta</definedName>
    <definedName name="starta" localSheetId="3">'H. Driftskostnadsrisk'!starta</definedName>
    <definedName name="starta" localSheetId="4">'I. Skadeförsäkringsrisker'!starta</definedName>
    <definedName name="starta" localSheetId="6">'K. Riskmarginal'!starta</definedName>
    <definedName name="starta">[0]!starta</definedName>
    <definedName name="_xlnm.Print_Area" localSheetId="1">'A. Villkorad återbäring'!$A$1:$I$49</definedName>
    <definedName name="_xlnm.Print_Area" localSheetId="2">'B-G. Finansiella risker'!$A$1:$I$161</definedName>
    <definedName name="_xlnm.Print_Area" localSheetId="0">'Försättsblad'!$A$1:$J$45</definedName>
    <definedName name="_xlnm.Print_Area" localSheetId="4">'I. Skadeförsäkringsrisker'!$A$1:$K$160</definedName>
    <definedName name="_xlnm.Print_Area" localSheetId="5">'J. Livförsäkringsrisker'!$A$1:$I$38</definedName>
    <definedName name="_xlnm.Print_Area" localSheetId="7">'Resultat Skadeförsäkring'!$A$1:$O$25</definedName>
    <definedName name="_xlnm.Print_Titles" localSheetId="2">'B-G. Finansiella risker'!$1:$11</definedName>
    <definedName name="_xlnm.Print_Titles" localSheetId="4">'I. Skadeförsäkringsrisker'!$1:$13</definedName>
    <definedName name="Version">#REF!</definedName>
  </definedNames>
  <calcPr fullCalcOnLoad="1"/>
</workbook>
</file>

<file path=xl/sharedStrings.xml><?xml version="1.0" encoding="utf-8"?>
<sst xmlns="http://schemas.openxmlformats.org/spreadsheetml/2006/main" count="848" uniqueCount="503">
  <si>
    <t>Direkt</t>
  </si>
  <si>
    <t>Utländska</t>
  </si>
  <si>
    <t>bolag</t>
  </si>
  <si>
    <t>Svenska</t>
  </si>
  <si>
    <t>INSTITUT</t>
  </si>
  <si>
    <t>INSTITUTNUMMER</t>
  </si>
  <si>
    <t>HANDLÄGGARE</t>
  </si>
  <si>
    <t>TELEFONNUMMER</t>
  </si>
  <si>
    <t>ORG.NUMMER</t>
  </si>
  <si>
    <t>Belopp anges i tkr utan decimaler</t>
  </si>
  <si>
    <t>Mottagen återförsäkring</t>
  </si>
  <si>
    <t>utländsk</t>
  </si>
  <si>
    <t>Sjuk- och olycks-</t>
  </si>
  <si>
    <t>Trygghets-</t>
  </si>
  <si>
    <t>Hem- och villa-</t>
  </si>
  <si>
    <t>Företags- och</t>
  </si>
  <si>
    <t>Motorfordons-</t>
  </si>
  <si>
    <t>Trafik-</t>
  </si>
  <si>
    <t>Sjöfarts-</t>
  </si>
  <si>
    <t>fallsförsäkring</t>
  </si>
  <si>
    <t>försäkr</t>
  </si>
  <si>
    <t>försäkring</t>
  </si>
  <si>
    <t>fastighetsförsäkr</t>
  </si>
  <si>
    <t>Transport-</t>
  </si>
  <si>
    <t>Kredit- och</t>
  </si>
  <si>
    <t>Avgångsbidrags-</t>
  </si>
  <si>
    <t>Husdjurs-</t>
  </si>
  <si>
    <t>borgensförsäkr</t>
  </si>
  <si>
    <t>KOMMENTAR (max 2000 tecken)</t>
  </si>
  <si>
    <t>E-POSTADRESS</t>
  </si>
  <si>
    <t>SKADEFÖRSÄKRINGSRISKER</t>
  </si>
  <si>
    <t>B1</t>
  </si>
  <si>
    <t>B2</t>
  </si>
  <si>
    <t>B3</t>
  </si>
  <si>
    <t>B4</t>
  </si>
  <si>
    <t>Dotterföretag</t>
  </si>
  <si>
    <t>Summa tillgångar</t>
  </si>
  <si>
    <t>Eget kapital</t>
  </si>
  <si>
    <t>Obeskattade reserver</t>
  </si>
  <si>
    <t>Efterställda skulder</t>
  </si>
  <si>
    <t>Stresstest</t>
  </si>
  <si>
    <t>Aktierelaterade instrument</t>
  </si>
  <si>
    <t>Summa</t>
  </si>
  <si>
    <t>Tillgångar med kreditrisk</t>
  </si>
  <si>
    <t>Genomsnittlig kreditspread</t>
  </si>
  <si>
    <t>Aktier och andelar</t>
  </si>
  <si>
    <t>Aktiekursrisken beräknas enligt ett av följande alternativ (markera med X):</t>
  </si>
  <si>
    <t>Räntenedgång (fall)</t>
  </si>
  <si>
    <t>Ränteuppgång (stigning)</t>
  </si>
  <si>
    <t>Övrig information</t>
  </si>
  <si>
    <t>- nominell ränterisk i SEK</t>
  </si>
  <si>
    <t>- realränterisk i SEK</t>
  </si>
  <si>
    <t>- ränterisk i EURO</t>
  </si>
  <si>
    <t xml:space="preserve">- ränterisk i annan </t>
  </si>
  <si>
    <t xml:space="preserve">  utländsk valuta</t>
  </si>
  <si>
    <t>(markera med X):</t>
  </si>
  <si>
    <t>i intresseföretag</t>
  </si>
  <si>
    <t xml:space="preserve">Aktier och andelar </t>
  </si>
  <si>
    <t>Aktier och andelar i dotter-</t>
  </si>
  <si>
    <t>företag vars risker tas upp</t>
  </si>
  <si>
    <t>under respektive risk</t>
  </si>
  <si>
    <t>i koncernföretag</t>
  </si>
  <si>
    <t xml:space="preserve">Övriga aktier och andelar </t>
  </si>
  <si>
    <t>Aktiekursrisk enligt alternativ 1</t>
  </si>
  <si>
    <t>Aktiekursrisk enligt alternativ 2</t>
  </si>
  <si>
    <t>- ränterisk i annan utländsk valuta</t>
  </si>
  <si>
    <t>till verkligt värde</t>
  </si>
  <si>
    <t>(baspunkter)</t>
  </si>
  <si>
    <t>Genomsnittlig duration på</t>
  </si>
  <si>
    <t>Nettoposition i samtliga</t>
  </si>
  <si>
    <t>valutor (+/-)</t>
  </si>
  <si>
    <t>Svenska aktier, andelar och aktierelaterade instrument</t>
  </si>
  <si>
    <t>Utländska aktier, andelar och aktierelaterade instrument</t>
  </si>
  <si>
    <t xml:space="preserve">Tillgångar (netto) med ränterisk till </t>
  </si>
  <si>
    <t>verkligt värde med:</t>
  </si>
  <si>
    <t>Institut</t>
  </si>
  <si>
    <t>Kreditrisk vid en ökning av kreditspreaden med 100 procent</t>
  </si>
  <si>
    <t>Kreditrisk vid en ökning av kreditspreaden med 25 baspunkter</t>
  </si>
  <si>
    <t>Alternativ 1 (ingen valutarisk tillkommer)</t>
  </si>
  <si>
    <t>Alternativ 2 (valutarisk tillkommer)</t>
  </si>
  <si>
    <t>Aktierelaterade instrument vid alternativ 1</t>
  </si>
  <si>
    <t>Aktierelaterade instrument vid alternativ 2</t>
  </si>
  <si>
    <t>Fastigheter till verkligt värde</t>
  </si>
  <si>
    <t>tillgångar med kreditrisk (år)</t>
  </si>
  <si>
    <t>Ränterisken beräknas enligt det alternativ som är minst gynnsamt för företaget</t>
  </si>
  <si>
    <t>Andra tillgångar som inte stresstestas i mätningen</t>
  </si>
  <si>
    <t>Skulder och andra avsättningar som inte stresstestas i mätningen</t>
  </si>
  <si>
    <t>FINANSIELLA RISKER</t>
  </si>
  <si>
    <t>Dödlighetsrisk</t>
  </si>
  <si>
    <t>Sjuklighetsrisk</t>
  </si>
  <si>
    <t>Annullationsrisk</t>
  </si>
  <si>
    <t>Årliga fasta kostnader</t>
  </si>
  <si>
    <t>R</t>
  </si>
  <si>
    <t>R-1</t>
  </si>
  <si>
    <t>R-2</t>
  </si>
  <si>
    <t>R-3</t>
  </si>
  <si>
    <t>R-4</t>
  </si>
  <si>
    <t>R-5</t>
  </si>
  <si>
    <t>R-6</t>
  </si>
  <si>
    <t>R-7</t>
  </si>
  <si>
    <t>R-8</t>
  </si>
  <si>
    <t>R-9</t>
  </si>
  <si>
    <t>R-10</t>
  </si>
  <si>
    <t>R-11</t>
  </si>
  <si>
    <t>DRIFTSKOSTNADSRISK</t>
  </si>
  <si>
    <t>PERIOD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</si>
  <si>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</si>
  <si>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</si>
  <si>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</si>
  <si>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</si>
  <si>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</si>
  <si>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</si>
  <si>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</si>
  <si>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</si>
  <si>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</si>
  <si>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</si>
  <si>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</si>
  <si>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</si>
  <si>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</si>
  <si>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D16</t>
  </si>
  <si>
    <t>D17</t>
  </si>
  <si>
    <t>D14</t>
  </si>
  <si>
    <t>D15</t>
  </si>
  <si>
    <t>D18</t>
  </si>
  <si>
    <t>D19</t>
  </si>
  <si>
    <t>Dödlighetsökning</t>
  </si>
  <si>
    <t>Dödlighetsminskning</t>
  </si>
  <si>
    <t>Summa försäkringskapital för återköps/flyttbara försäkringar</t>
  </si>
  <si>
    <t>Summa (Å - V´) för återköps- / flyttbara försäkringar med Å &gt; V '</t>
  </si>
  <si>
    <t>Fordran på försäkringstagare och försäljare</t>
  </si>
  <si>
    <t>VILLKORAD ÅTERBÄRING</t>
  </si>
  <si>
    <t>E1</t>
  </si>
  <si>
    <t>E2</t>
  </si>
  <si>
    <t>Räntetillgång SEK nom</t>
  </si>
  <si>
    <t>Räntetillgång SEK real</t>
  </si>
  <si>
    <t>Räntetillgång EURO</t>
  </si>
  <si>
    <t>Räntetillgång annan valuta</t>
  </si>
  <si>
    <t>Avsättning SEK nom</t>
  </si>
  <si>
    <t>Avsättning SEK real</t>
  </si>
  <si>
    <t>Avsättning EURO</t>
  </si>
  <si>
    <t>Avsättning annan valuta</t>
  </si>
  <si>
    <t>Aktier</t>
  </si>
  <si>
    <t>Fastigheter</t>
  </si>
  <si>
    <t>Kredit</t>
  </si>
  <si>
    <t>Valuta</t>
  </si>
  <si>
    <t>Dödlighet</t>
  </si>
  <si>
    <t>Sjuklighet</t>
  </si>
  <si>
    <t>Annullation</t>
  </si>
  <si>
    <t>Skadeförsäkring</t>
  </si>
  <si>
    <t>Tillgänglig VÅB</t>
  </si>
  <si>
    <t>Kapitalkrav för ränterisk i tillgångar (netto) med:</t>
  </si>
  <si>
    <t>Övriga skulder exklusive uppskjuten skatt på fond för verkligt värde</t>
  </si>
  <si>
    <t>I1</t>
  </si>
  <si>
    <t>I2</t>
  </si>
  <si>
    <t>I3</t>
  </si>
  <si>
    <t>I4</t>
  </si>
  <si>
    <t>I5</t>
  </si>
  <si>
    <t>I6</t>
  </si>
  <si>
    <t>I7</t>
  </si>
  <si>
    <t>I8</t>
  </si>
  <si>
    <t>I9</t>
  </si>
  <si>
    <t>I10</t>
  </si>
  <si>
    <t>I11</t>
  </si>
  <si>
    <t>I12</t>
  </si>
  <si>
    <t>Risker</t>
  </si>
  <si>
    <t>FÖRSÄKRINGSRISK, LIVFÖRSÄKRING OCH SKADELIVRÄNTOR</t>
  </si>
  <si>
    <t>Driftskostnad</t>
  </si>
  <si>
    <t>Kapitalkrav</t>
  </si>
  <si>
    <t>Reducerade</t>
  </si>
  <si>
    <t>brutto</t>
  </si>
  <si>
    <t>kapitalkrav</t>
  </si>
  <si>
    <t>krav på EK</t>
  </si>
  <si>
    <t>Driftkostnad</t>
  </si>
  <si>
    <t>Nettokrav räntor</t>
  </si>
  <si>
    <t>SEK nom</t>
  </si>
  <si>
    <t>SEK real</t>
  </si>
  <si>
    <t>EUR</t>
  </si>
  <si>
    <t>Annan ränta</t>
  </si>
  <si>
    <t>Bruttosumma kapitalkrav</t>
  </si>
  <si>
    <t>Kvadratrotssumma kapitalkrav</t>
  </si>
  <si>
    <t>Reduktionsfaktor</t>
  </si>
  <si>
    <t>Totalt kapitalkrav netto (+)</t>
  </si>
  <si>
    <t>Kapitalbuffert (+)</t>
  </si>
  <si>
    <t>Överskott / underskott (+/-)</t>
  </si>
  <si>
    <t>Rött ljus ?</t>
  </si>
  <si>
    <r>
      <t xml:space="preserve">Standardavvikelser </t>
    </r>
    <r>
      <rPr>
        <b/>
        <sz val="10"/>
        <rFont val="Symbol"/>
        <family val="1"/>
      </rPr>
      <t>s</t>
    </r>
    <r>
      <rPr>
        <b/>
        <sz val="10"/>
        <rFont val="Arial"/>
        <family val="2"/>
      </rPr>
      <t>, utvecklingsår D</t>
    </r>
  </si>
  <si>
    <t>Sjuk- och olycksfallsförsäkring</t>
  </si>
  <si>
    <t>Trygghetsförsäkring vid arbetsskada</t>
  </si>
  <si>
    <t>Hem- och villa-försäkring</t>
  </si>
  <si>
    <t>Företags-och fastighetsförsäkring</t>
  </si>
  <si>
    <t>Motorfordon- försäkring</t>
  </si>
  <si>
    <t>Trafikförsäkring</t>
  </si>
  <si>
    <t>Sjöfartsförsäkring</t>
  </si>
  <si>
    <t>Transportförsäkring</t>
  </si>
  <si>
    <t>Kredit- och Borgensförsäkring</t>
  </si>
  <si>
    <t>Avgångsbidrags-försäkring</t>
  </si>
  <si>
    <t>Husdjursförsäkring</t>
  </si>
  <si>
    <t>Direkt utländsk-försäkring</t>
  </si>
  <si>
    <t>Mottagen återförsäkring från svenska bolag</t>
  </si>
  <si>
    <t>Mottagen återförsäkring från utländska bolag</t>
  </si>
  <si>
    <t>Total premie P, skadeår</t>
  </si>
  <si>
    <t xml:space="preserve">Påslag för äldre skador, skadeår </t>
  </si>
  <si>
    <t>Alla</t>
  </si>
  <si>
    <r>
      <t>Standardavvikelser s</t>
    </r>
    <r>
      <rPr>
        <b/>
        <vertAlign val="subscript"/>
        <sz val="10"/>
        <rFont val="Arial"/>
        <family val="2"/>
      </rPr>
      <t>BiR</t>
    </r>
    <r>
      <rPr>
        <b/>
        <sz val="10"/>
        <rFont val="Arial"/>
        <family val="2"/>
      </rPr>
      <t>, skadeår</t>
    </r>
  </si>
  <si>
    <t/>
  </si>
  <si>
    <r>
      <t>Standardavvikelser s</t>
    </r>
    <r>
      <rPr>
        <b/>
        <vertAlign val="subscript"/>
        <sz val="10"/>
        <rFont val="Arial"/>
        <family val="2"/>
      </rPr>
      <t>Bi</t>
    </r>
  </si>
  <si>
    <t>I13</t>
  </si>
  <si>
    <r>
      <t>Standardavvikelse s</t>
    </r>
    <r>
      <rPr>
        <vertAlign val="subscript"/>
        <sz val="10"/>
        <rFont val="Arial"/>
        <family val="2"/>
      </rPr>
      <t>B</t>
    </r>
  </si>
  <si>
    <t>I14</t>
  </si>
  <si>
    <t>Kapitalkrav för avsättning för oreglerade skador KOS</t>
  </si>
  <si>
    <t>I15</t>
  </si>
  <si>
    <t>AEIPKR netto</t>
  </si>
  <si>
    <t>I16</t>
  </si>
  <si>
    <t>Kapitalkrav för avsättning för ej intjänad premie och kvardröjande risker KPR</t>
  </si>
  <si>
    <t>I17</t>
  </si>
  <si>
    <t>Kapitalkrav för skadeförsäkringsrisk KS</t>
  </si>
  <si>
    <t>TOTALKRAV</t>
  </si>
  <si>
    <t>Uppskattad andel avgiven åter-</t>
  </si>
  <si>
    <t>Katastrofrisk</t>
  </si>
  <si>
    <t>I18</t>
  </si>
  <si>
    <t>Kapitalkrav för katastrofrisk KKAT</t>
  </si>
  <si>
    <t>I.</t>
  </si>
  <si>
    <t>I19</t>
  </si>
  <si>
    <t>I20</t>
  </si>
  <si>
    <t>I21</t>
  </si>
  <si>
    <t>I22</t>
  </si>
  <si>
    <t>I23</t>
  </si>
  <si>
    <t>I24</t>
  </si>
  <si>
    <t>I25</t>
  </si>
  <si>
    <t>I26</t>
  </si>
  <si>
    <t>I27</t>
  </si>
  <si>
    <t>I28</t>
  </si>
  <si>
    <t>I29</t>
  </si>
  <si>
    <t>I30</t>
  </si>
  <si>
    <t>I31</t>
  </si>
  <si>
    <t>I32</t>
  </si>
  <si>
    <t>I33</t>
  </si>
  <si>
    <t>I34</t>
  </si>
  <si>
    <t>I35</t>
  </si>
  <si>
    <t>I36</t>
  </si>
  <si>
    <t>I37</t>
  </si>
  <si>
    <t>I38</t>
  </si>
  <si>
    <t>I39</t>
  </si>
  <si>
    <t>I40</t>
  </si>
  <si>
    <t>I41</t>
  </si>
  <si>
    <t>I42</t>
  </si>
  <si>
    <t>I43</t>
  </si>
  <si>
    <t>I44</t>
  </si>
  <si>
    <t>I45</t>
  </si>
  <si>
    <t>I46</t>
  </si>
  <si>
    <t>I47</t>
  </si>
  <si>
    <t>I48</t>
  </si>
  <si>
    <t>I49</t>
  </si>
  <si>
    <t>I50</t>
  </si>
  <si>
    <t>I51</t>
  </si>
  <si>
    <t>I52</t>
  </si>
  <si>
    <t>I53</t>
  </si>
  <si>
    <t>I54</t>
  </si>
  <si>
    <t>I55</t>
  </si>
  <si>
    <t>I56</t>
  </si>
  <si>
    <t>I57</t>
  </si>
  <si>
    <t>I58</t>
  </si>
  <si>
    <t>I59</t>
  </si>
  <si>
    <t>I60</t>
  </si>
  <si>
    <t>I61</t>
  </si>
  <si>
    <t>I62</t>
  </si>
  <si>
    <t>I63</t>
  </si>
  <si>
    <t>I64</t>
  </si>
  <si>
    <t>I65</t>
  </si>
  <si>
    <t>I66</t>
  </si>
  <si>
    <t>I67</t>
  </si>
  <si>
    <t>I68</t>
  </si>
  <si>
    <t>I69</t>
  </si>
  <si>
    <t>I70</t>
  </si>
  <si>
    <t>I71</t>
  </si>
  <si>
    <t>I72</t>
  </si>
  <si>
    <t>I73</t>
  </si>
  <si>
    <t>I74</t>
  </si>
  <si>
    <t>I75</t>
  </si>
  <si>
    <t>I76</t>
  </si>
  <si>
    <t>I77</t>
  </si>
  <si>
    <t>I78</t>
  </si>
  <si>
    <t>I79</t>
  </si>
  <si>
    <t>I80</t>
  </si>
  <si>
    <t>I81</t>
  </si>
  <si>
    <t>I82</t>
  </si>
  <si>
    <t>B. Balansräkning till verkligt värde</t>
  </si>
  <si>
    <t>B5</t>
  </si>
  <si>
    <t>B6</t>
  </si>
  <si>
    <t>B7</t>
  </si>
  <si>
    <t>B8</t>
  </si>
  <si>
    <t>B9</t>
  </si>
  <si>
    <t>B10</t>
  </si>
  <si>
    <t>B11</t>
  </si>
  <si>
    <t>C. Ränterisk</t>
  </si>
  <si>
    <t>C1</t>
  </si>
  <si>
    <t>C2</t>
  </si>
  <si>
    <t>C3</t>
  </si>
  <si>
    <t>C4</t>
  </si>
  <si>
    <t>C5</t>
  </si>
  <si>
    <t>Summa (C1:C4)</t>
  </si>
  <si>
    <t>C6</t>
  </si>
  <si>
    <t>C7</t>
  </si>
  <si>
    <t>C8</t>
  </si>
  <si>
    <t>C9</t>
  </si>
  <si>
    <t>C10</t>
  </si>
  <si>
    <t>Summa (C6:C9)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</si>
  <si>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</si>
  <si>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</si>
  <si>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</si>
  <si>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</si>
  <si>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</si>
  <si>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</si>
  <si>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</si>
  <si>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</si>
  <si>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</si>
  <si>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</si>
  <si>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</si>
  <si>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</si>
  <si>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</si>
  <si>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D. Aktiekursrisk</t>
  </si>
  <si>
    <t>Summa (D1:D5)</t>
  </si>
  <si>
    <t>Summa (D7:D11)</t>
  </si>
  <si>
    <t>E. Fastighetsprisrisk</t>
  </si>
  <si>
    <t>F. Kreditrisk</t>
  </si>
  <si>
    <t>F1</t>
  </si>
  <si>
    <t>F2</t>
  </si>
  <si>
    <t>F3</t>
  </si>
  <si>
    <t>F4</t>
  </si>
  <si>
    <t>F5</t>
  </si>
  <si>
    <t>F6</t>
  </si>
  <si>
    <t>Kapitalkrav för kreditrisk (Störst av F4, F5)</t>
  </si>
  <si>
    <t>G. Valutarisk</t>
  </si>
  <si>
    <t>G1</t>
  </si>
  <si>
    <t>G2</t>
  </si>
  <si>
    <t>Kapitalkrav för valutarisk (0,1 * G1)</t>
  </si>
  <si>
    <t>G3</t>
  </si>
  <si>
    <t>G4</t>
  </si>
  <si>
    <t>J.</t>
  </si>
  <si>
    <t>J1</t>
  </si>
  <si>
    <t>J2</t>
  </si>
  <si>
    <t>J3</t>
  </si>
  <si>
    <t>J4</t>
  </si>
  <si>
    <t>J5</t>
  </si>
  <si>
    <t>J6</t>
  </si>
  <si>
    <t>J7</t>
  </si>
  <si>
    <t>J8</t>
  </si>
  <si>
    <t>J9</t>
  </si>
  <si>
    <t>J10</t>
  </si>
  <si>
    <t>J11</t>
  </si>
  <si>
    <t>J12</t>
  </si>
  <si>
    <t>J13</t>
  </si>
  <si>
    <t>J14</t>
  </si>
  <si>
    <t>J15</t>
  </si>
  <si>
    <t>J16</t>
  </si>
  <si>
    <t>J17</t>
  </si>
  <si>
    <t>J18</t>
  </si>
  <si>
    <t>J19</t>
  </si>
  <si>
    <t>J20</t>
  </si>
  <si>
    <t>Kapitalkrav för annullationsrisk (0,2*(J19+0,0075*J20+J21))</t>
  </si>
  <si>
    <t>A</t>
  </si>
  <si>
    <t>Kapitalkrav som skulle kunna täckas av villkorad återbäring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</si>
  <si>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</si>
  <si>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</si>
  <si>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</si>
  <si>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</si>
  <si>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</si>
  <si>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</si>
  <si>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</si>
  <si>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</si>
  <si>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</si>
  <si>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</si>
  <si>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</si>
  <si>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</si>
  <si>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</si>
  <si>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</si>
  <si>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</si>
  <si>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</si>
  <si>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</si>
  <si>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</si>
  <si>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</si>
  <si>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</si>
  <si>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Katastrof  1</t>
  </si>
  <si>
    <t>Katastrof  2</t>
  </si>
  <si>
    <t>Katastrof  3</t>
  </si>
  <si>
    <t>(storm)</t>
  </si>
  <si>
    <t>(finanskris)</t>
  </si>
  <si>
    <t>(epidemi)</t>
  </si>
  <si>
    <t>H.</t>
  </si>
  <si>
    <t>H1</t>
  </si>
  <si>
    <t>H2</t>
  </si>
  <si>
    <t>H3</t>
  </si>
  <si>
    <t>H4</t>
  </si>
  <si>
    <t>((D1+D4+D5 kolumn 1 och 2)*0,4)+((D7+D10+D11 kolumn 1 och 2) * 0,37) + D15</t>
  </si>
  <si>
    <t>((D1+D4+D5 kolumn 1 och 2)*0,4)+((D7+D10+D11 kolumn 1 och 2) * 0,35) + D16</t>
  </si>
  <si>
    <t>Kapitalkrav för aktiekursrisk (D17+D18)</t>
  </si>
  <si>
    <t>Kapitalkrav för fastighetsprisrisk (E1*0,35)</t>
  </si>
  <si>
    <t>Kapitalkrav för driftskostnadsrisk (0,1 * H1)</t>
  </si>
  <si>
    <t>KPRSLUMP</t>
  </si>
  <si>
    <t>Standardavvikelse för utfall under premietiden</t>
  </si>
  <si>
    <t>Förväntat antal skador f.e.r</t>
  </si>
  <si>
    <t>Mottagen åf</t>
  </si>
  <si>
    <t>Diskonterad avsättning för ej intjänad premie och kvardröjande risker per balansdagen</t>
  </si>
  <si>
    <t>Diskonterad avsättning för oreglerade skador per balansdagen</t>
  </si>
  <si>
    <t>Förväntat antal skador f.e.r kommande 12 månader</t>
  </si>
  <si>
    <t>Bolagets premie per år</t>
  </si>
  <si>
    <t xml:space="preserve">Diskonterad avsättning för ej intjänad premie </t>
  </si>
  <si>
    <t>och kvardröjande risker per balansdagen</t>
  </si>
  <si>
    <t>kommande 12 månader</t>
  </si>
  <si>
    <t>Medelskada f.e.r</t>
  </si>
  <si>
    <t>kommande 12 månader                       kr</t>
  </si>
  <si>
    <t>Variationskoefficient i  skadefördelningen</t>
  </si>
  <si>
    <t xml:space="preserve"> f.e.r kommande 12 månader              %</t>
  </si>
  <si>
    <t xml:space="preserve">Bolagets t.o.m. året R ackumulerade </t>
  </si>
  <si>
    <t>utbetalningar per skadeår</t>
  </si>
  <si>
    <t>Diskonterad avsättning år R för oreglerade</t>
  </si>
  <si>
    <t>skador per skadeår</t>
  </si>
  <si>
    <t>försäkring per skadeår (%)</t>
  </si>
  <si>
    <t>Belopp anges i tkr utan decimaler där ej annat anges</t>
  </si>
  <si>
    <t>Uppskattad andel avgiven återförsäkring år R      %</t>
  </si>
  <si>
    <t>Variationskoefficient i skadefördelningen f.e.r kommande 12 månader   %</t>
  </si>
  <si>
    <t xml:space="preserve">Medelskada f.e.r kommande 12 månader    kr    </t>
  </si>
  <si>
    <t xml:space="preserve">Parameterfel för dödlighetsrisk beräknas enligt det alternativ som är </t>
  </si>
  <si>
    <t>minst fördelaktigt för företaget (markera med X):</t>
  </si>
  <si>
    <t xml:space="preserve">Kapitalkrav för slumpfel, dödlighet </t>
  </si>
  <si>
    <t xml:space="preserve">Kapitalkrav för parameterfel, dödlighet </t>
  </si>
  <si>
    <t xml:space="preserve">Kapitalkrav för dödlighetsrisk </t>
  </si>
  <si>
    <t xml:space="preserve">Kapitalkrav för slumpfel, sjuklighet </t>
  </si>
  <si>
    <t xml:space="preserve">Kapitalkrav för parameterfel, sjuklighet </t>
  </si>
  <si>
    <t xml:space="preserve">Kapitalkrav för sjuklighetsrisk </t>
  </si>
  <si>
    <t>Standardavvikelse (Sd((BSU, f.e.r.)) för slumpfel, dödlighetsutfall</t>
  </si>
  <si>
    <t>Bästa skattning av avsättning BA, f.e.r.</t>
  </si>
  <si>
    <t>Avsättning vid stressad dödlighet SA, f.e.r.</t>
  </si>
  <si>
    <t>Standardavvikelse (Sd(BSU, f.e.r.)) för slumpfel, sjuklighetsutfall</t>
  </si>
  <si>
    <t>Avsättning vid ökad sjuklighet SA, f.e.r.</t>
  </si>
  <si>
    <t>I83</t>
  </si>
  <si>
    <t>Bästa skattningen av försäkringsåtaganden</t>
  </si>
  <si>
    <t>Riskmarginal</t>
  </si>
  <si>
    <t>Försäkringsteknisk avsättning, FTA enligt Trafikljuset</t>
  </si>
  <si>
    <t>K</t>
  </si>
  <si>
    <t>Livförsäkring</t>
  </si>
  <si>
    <t>Bästa skattning</t>
  </si>
  <si>
    <t>K1</t>
  </si>
  <si>
    <t>Fond- och depåförsäkring</t>
  </si>
  <si>
    <t>K2</t>
  </si>
  <si>
    <t>Riskförsäkring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</si>
  <si>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</si>
  <si>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</si>
  <si>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</si>
  <si>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</si>
  <si>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</si>
  <si>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</si>
  <si>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</si>
  <si>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</si>
  <si>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</si>
  <si>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</si>
  <si>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</si>
  <si>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</si>
  <si>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</si>
  <si>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K16</t>
  </si>
  <si>
    <t>K17</t>
  </si>
  <si>
    <t>K18</t>
  </si>
  <si>
    <t>K19</t>
  </si>
  <si>
    <t>K20</t>
  </si>
  <si>
    <t>K21</t>
  </si>
  <si>
    <t>K22</t>
  </si>
  <si>
    <t>Summa (C13:C16)</t>
  </si>
  <si>
    <t>Summa (C18:C21)</t>
  </si>
  <si>
    <t>Summan av C17 och C22</t>
  </si>
  <si>
    <t>Traditionell försäkring</t>
  </si>
  <si>
    <t>F69206 - TRAFIKLJUSET</t>
  </si>
  <si>
    <t>INNEHÅLLSFÖRTECKNING</t>
  </si>
  <si>
    <t>Villkorad återbäring</t>
  </si>
  <si>
    <t>Finansiella risker</t>
  </si>
  <si>
    <t xml:space="preserve">B   </t>
  </si>
  <si>
    <t>Balansräkning</t>
  </si>
  <si>
    <t>C</t>
  </si>
  <si>
    <t>Ränterisk</t>
  </si>
  <si>
    <t>D</t>
  </si>
  <si>
    <t>Aktiekursrisk</t>
  </si>
  <si>
    <t>E</t>
  </si>
  <si>
    <t>Fastighetsprisrisk</t>
  </si>
  <si>
    <t>F</t>
  </si>
  <si>
    <t>Kreditrisk</t>
  </si>
  <si>
    <t>G</t>
  </si>
  <si>
    <t>Valutarisk</t>
  </si>
  <si>
    <t>H</t>
  </si>
  <si>
    <t>Driftskostnadsrisk</t>
  </si>
  <si>
    <t>I</t>
  </si>
  <si>
    <t>Skadeförsäkringsrisker</t>
  </si>
  <si>
    <t>J</t>
  </si>
  <si>
    <t>Livförsäkringsrisk</t>
  </si>
  <si>
    <t>Kapitalkrav för ränterisk i bästa skattningen av försäkringsåtaganden med:</t>
  </si>
  <si>
    <t>Totalt livförsäkring (K1:K3)</t>
  </si>
  <si>
    <t>Totalt skadeförsäkring (K5:K18)</t>
  </si>
  <si>
    <t>Specifikation av tillgångar, skulder och avsättningar samt</t>
  </si>
  <si>
    <t xml:space="preserve"> villkorad återbäring (VÅB) som inte stresstestas i mätningen</t>
  </si>
  <si>
    <t xml:space="preserve">Fondförsäkringstillgångar och tillgångar avseende VÅB för depåförsäkring </t>
  </si>
  <si>
    <t>Fondförsäkringsåtaganden och VÅB för depåförsäkring</t>
  </si>
  <si>
    <t>Bästa skattningen av försäkringsåtaganden med ränterisk:</t>
  </si>
  <si>
    <t>B12</t>
  </si>
  <si>
    <t>B13</t>
  </si>
  <si>
    <t>Summa skulder, avsättningar &amp; EK (B4:B8)</t>
  </si>
</sst>
</file>

<file path=xl/styles.xml><?xml version="1.0" encoding="utf-8"?>
<styleSheet xmlns="http://schemas.openxmlformats.org/spreadsheetml/2006/main">
  <numFmts count="7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SEK&quot;;\-#,##0\ &quot;SEK&quot;"/>
    <numFmt numFmtId="165" formatCode="#,##0\ &quot;SEK&quot;;[Red]\-#,##0\ &quot;SEK&quot;"/>
    <numFmt numFmtId="166" formatCode="#,##0.00\ &quot;SEK&quot;;\-#,##0.00\ &quot;SEK&quot;"/>
    <numFmt numFmtId="167" formatCode="#,##0.00\ &quot;SEK&quot;;[Red]\-#,##0.00\ &quot;SEK&quot;"/>
    <numFmt numFmtId="168" formatCode="_-* #,##0\ &quot;SEK&quot;_-;\-* #,##0\ &quot;SEK&quot;_-;_-* &quot;-&quot;\ &quot;SEK&quot;_-;_-@_-"/>
    <numFmt numFmtId="169" formatCode="_-* #,##0\ _S_E_K_-;\-* #,##0\ _S_E_K_-;_-* &quot;-&quot;\ _S_E_K_-;_-@_-"/>
    <numFmt numFmtId="170" formatCode="_-* #,##0.00\ &quot;SEK&quot;_-;\-* #,##0.00\ &quot;SEK&quot;_-;_-* &quot;-&quot;??\ &quot;SEK&quot;_-;_-@_-"/>
    <numFmt numFmtId="171" formatCode="_-* #,##0.00\ _S_E_K_-;\-* #,##0.00\ _S_E_K_-;_-* &quot;-&quot;??\ _S_E_K_-;_-@_-"/>
    <numFmt numFmtId="172" formatCode="yymmdd"/>
    <numFmt numFmtId="173" formatCode="#,###,##0"/>
    <numFmt numFmtId="174" formatCode="_-* #,##0.000\ _k_r_-;\-* #,##0.000\ _k_r_-;_-* &quot;-&quot;??\ _k_r_-;_-@_-"/>
    <numFmt numFmtId="175" formatCode="_-* #,##0.0\ _k_r_-;\-* #,##0.0\ _k_r_-;_-* &quot;-&quot;??\ _k_r_-;_-@_-"/>
    <numFmt numFmtId="176" formatCode="_-* #,##0\ _k_r_-;\-* #,##0\ _k_r_-;_-* &quot;-&quot;??\ _k_r_-;_-@_-"/>
    <numFmt numFmtId="177" formatCode="#,##0_);\(#,##0\)"/>
    <numFmt numFmtId="178" formatCode="#,##0_);[Red]\(#,##0\)"/>
    <numFmt numFmtId="179" formatCode="#,##0.00_);\(#,##0.00\)"/>
    <numFmt numFmtId="180" formatCode="#,##0.00_);[Red]\(#,##0.00\)"/>
    <numFmt numFmtId="181" formatCode="#\ ?/?"/>
    <numFmt numFmtId="182" formatCode="#\ ??/??"/>
    <numFmt numFmtId="183" formatCode="m/d/yy"/>
    <numFmt numFmtId="184" formatCode="d\-mmm\-yy"/>
    <numFmt numFmtId="185" formatCode="d\-mmm"/>
    <numFmt numFmtId="186" formatCode="mmm\-yy"/>
    <numFmt numFmtId="187" formatCode="m/d/yy\ h:mm"/>
    <numFmt numFmtId="188" formatCode="yy/m/d"/>
    <numFmt numFmtId="189" formatCode="d/mmm/yy"/>
    <numFmt numFmtId="190" formatCode="d/mmm"/>
    <numFmt numFmtId="191" formatCode="h\.mm\ AM/PM"/>
    <numFmt numFmtId="192" formatCode="h\.mm\.ss\ AM/PM"/>
    <numFmt numFmtId="193" formatCode="h\.mm"/>
    <numFmt numFmtId="194" formatCode="h\.mm\.ss"/>
    <numFmt numFmtId="195" formatCode="yy/m/d\ h\.mm"/>
    <numFmt numFmtId="196" formatCode="#,##0;&quot;-&quot;#,##0"/>
    <numFmt numFmtId="197" formatCode="#,##0;[Red]&quot;-&quot;#,##0"/>
    <numFmt numFmtId="198" formatCode="#,##0.00;&quot;-&quot;#,##0.00"/>
    <numFmt numFmtId="199" formatCode="#,##0.00;[Red]&quot;-&quot;#,##0.00"/>
    <numFmt numFmtId="200" formatCode="0.0%"/>
    <numFmt numFmtId="201" formatCode="?"/>
    <numFmt numFmtId="202" formatCode="######\-####"/>
    <numFmt numFmtId="203" formatCode="#\ ###\ ##0"/>
    <numFmt numFmtId="204" formatCode="#,##0;\-#,##0;\-"/>
    <numFmt numFmtId="205" formatCode="###\ ###\ ##0"/>
    <numFmt numFmtId="206" formatCode="###\ ###\ ###\ ##0"/>
    <numFmt numFmtId="207" formatCode="&quot;Ja&quot;;&quot;Ja&quot;;&quot;Nej&quot;"/>
    <numFmt numFmtId="208" formatCode="&quot;Sant&quot;;&quot;Sant&quot;;&quot;Falskt&quot;"/>
    <numFmt numFmtId="209" formatCode="&quot;På&quot;;&quot;På&quot;;&quot;Av&quot;"/>
    <numFmt numFmtId="210" formatCode="#,##0.0"/>
    <numFmt numFmtId="211" formatCode="0.0"/>
    <numFmt numFmtId="212" formatCode="yyyy/mm"/>
    <numFmt numFmtId="213" formatCode="0.0000000"/>
    <numFmt numFmtId="214" formatCode="0.000000"/>
    <numFmt numFmtId="215" formatCode="0.00000"/>
    <numFmt numFmtId="216" formatCode="0.0000"/>
    <numFmt numFmtId="217" formatCode="0.000"/>
    <numFmt numFmtId="218" formatCode="0.000%"/>
    <numFmt numFmtId="219" formatCode="#,##0.00_ ;\-#,##0.00\ "/>
    <numFmt numFmtId="220" formatCode="#,##0.000_ ;\-#,##0.000\ "/>
    <numFmt numFmtId="221" formatCode="#,##0_ ;\-#,##0\ "/>
    <numFmt numFmtId="222" formatCode="#,##0.0000_ ;\-#,##0.0000\ "/>
    <numFmt numFmtId="223" formatCode="#,##0.000"/>
    <numFmt numFmtId="224" formatCode="#,##0.0000"/>
    <numFmt numFmtId="225" formatCode="#,##0.00000"/>
    <numFmt numFmtId="226" formatCode="#,##0.0_ ;\-#,##0.0\ "/>
    <numFmt numFmtId="227" formatCode="[$€-2]\ #,##0.00_);[Red]\([$€-2]\ #,##0.00\)"/>
  </numFmts>
  <fonts count="90">
    <font>
      <sz val="10"/>
      <name val="CG Times (W1)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CG Times (W1)"/>
      <family val="1"/>
    </font>
    <font>
      <sz val="6"/>
      <name val="Small Fonts"/>
      <family val="2"/>
    </font>
    <font>
      <u val="single"/>
      <sz val="10"/>
      <color indexed="36"/>
      <name val="CG Times (W1)"/>
      <family val="1"/>
    </font>
    <font>
      <u val="single"/>
      <sz val="10"/>
      <color indexed="12"/>
      <name val="CG Times (W1)"/>
      <family val="1"/>
    </font>
    <font>
      <sz val="10"/>
      <name val="Helv"/>
      <family val="0"/>
    </font>
    <font>
      <b/>
      <sz val="12"/>
      <name val="Arial"/>
      <family val="2"/>
    </font>
    <font>
      <sz val="6"/>
      <name val="Univers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CG Times (WN)"/>
      <family val="0"/>
    </font>
    <font>
      <b/>
      <sz val="8"/>
      <name val="CG Times (WN)"/>
      <family val="0"/>
    </font>
    <font>
      <b/>
      <sz val="8"/>
      <name val="CG Times (W1)"/>
      <family val="0"/>
    </font>
    <font>
      <b/>
      <sz val="12"/>
      <name val="CG Times (WN)"/>
      <family val="0"/>
    </font>
    <font>
      <sz val="8"/>
      <name val="CG Times (WN)"/>
      <family val="0"/>
    </font>
    <font>
      <b/>
      <sz val="10"/>
      <color indexed="10"/>
      <name val="Arial"/>
      <family val="2"/>
    </font>
    <font>
      <b/>
      <sz val="9"/>
      <name val="Arial"/>
      <family val="2"/>
    </font>
    <font>
      <sz val="10"/>
      <color indexed="8"/>
      <name val="CG Times (WN)"/>
      <family val="1"/>
    </font>
    <font>
      <sz val="8"/>
      <name val="MS Sans Serif"/>
      <family val="2"/>
    </font>
    <font>
      <b/>
      <sz val="11"/>
      <name val="Arial"/>
      <family val="2"/>
    </font>
    <font>
      <b/>
      <sz val="8"/>
      <color indexed="10"/>
      <name val="CG Times (W1)"/>
      <family val="0"/>
    </font>
    <font>
      <sz val="6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b/>
      <i/>
      <sz val="9"/>
      <name val="Arial"/>
      <family val="2"/>
    </font>
    <font>
      <i/>
      <sz val="10"/>
      <name val="Times New Roman"/>
      <family val="1"/>
    </font>
    <font>
      <b/>
      <sz val="14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Times New Roman"/>
      <family val="1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b/>
      <sz val="10"/>
      <name val="Symbol"/>
      <family val="1"/>
    </font>
    <font>
      <sz val="10"/>
      <color indexed="48"/>
      <name val="Arial"/>
      <family val="2"/>
    </font>
    <font>
      <b/>
      <vertAlign val="subscript"/>
      <sz val="10"/>
      <name val="Arial"/>
      <family val="2"/>
    </font>
    <font>
      <vertAlign val="subscript"/>
      <sz val="10"/>
      <name val="Arial"/>
      <family val="2"/>
    </font>
    <font>
      <b/>
      <sz val="10"/>
      <name val="MS Sans Serif"/>
      <family val="2"/>
    </font>
    <font>
      <sz val="12"/>
      <name val="Arial"/>
      <family val="2"/>
    </font>
    <font>
      <sz val="12"/>
      <color indexed="48"/>
      <name val="Arial"/>
      <family val="2"/>
    </font>
    <font>
      <b/>
      <sz val="10"/>
      <name val="CG Times (W1)"/>
      <family val="0"/>
    </font>
    <font>
      <sz val="11"/>
      <color indexed="8"/>
      <name val="Calibri"/>
      <family val="2"/>
    </font>
    <font>
      <b/>
      <i/>
      <sz val="8"/>
      <name val="Arial"/>
      <family val="2"/>
    </font>
    <font>
      <sz val="11"/>
      <name val="CG Times (W1)"/>
      <family val="1"/>
    </font>
    <font>
      <b/>
      <sz val="6"/>
      <name val="Small Fonts"/>
      <family val="2"/>
    </font>
    <font>
      <b/>
      <sz val="6"/>
      <name val="Univers"/>
      <family val="0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8"/>
      <color indexed="8"/>
      <name val="MS Sans Serif"/>
      <family val="0"/>
    </font>
    <font>
      <sz val="6"/>
      <color indexed="8"/>
      <name val="Small Font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gray0625">
        <bgColor indexed="11"/>
      </patternFill>
    </fill>
  </fills>
  <borders count="7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>
        <color indexed="22"/>
      </top>
      <bottom>
        <color indexed="63"/>
      </bottom>
    </border>
    <border>
      <left style="thin"/>
      <right style="dotted">
        <color indexed="22"/>
      </right>
      <top style="thin"/>
      <bottom style="dotted">
        <color indexed="22"/>
      </bottom>
    </border>
    <border>
      <left style="dotted">
        <color indexed="22"/>
      </left>
      <right style="dotted">
        <color indexed="22"/>
      </right>
      <top>
        <color indexed="63"/>
      </top>
      <bottom style="dotted">
        <color indexed="22"/>
      </bottom>
    </border>
    <border>
      <left style="dotted">
        <color indexed="22"/>
      </left>
      <right>
        <color indexed="63"/>
      </right>
      <top>
        <color indexed="63"/>
      </top>
      <bottom style="dotted">
        <color indexed="22"/>
      </bottom>
    </border>
    <border>
      <left style="thin"/>
      <right style="dotted">
        <color indexed="22"/>
      </right>
      <top>
        <color indexed="63"/>
      </top>
      <bottom style="dotted">
        <color indexed="22"/>
      </bottom>
    </border>
    <border>
      <left>
        <color indexed="63"/>
      </left>
      <right style="dotted">
        <color indexed="22"/>
      </right>
      <top>
        <color indexed="63"/>
      </top>
      <bottom style="dotted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 style="dotted">
        <color indexed="22"/>
      </right>
      <top>
        <color indexed="63"/>
      </top>
      <bottom style="medium"/>
    </border>
    <border>
      <left style="dotted">
        <color indexed="22"/>
      </left>
      <right style="dotted">
        <color indexed="22"/>
      </right>
      <top>
        <color indexed="63"/>
      </top>
      <bottom style="medium"/>
    </border>
    <border>
      <left style="dotted">
        <color indexed="22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tted">
        <color indexed="22"/>
      </bottom>
    </border>
    <border>
      <left style="thin"/>
      <right style="dotted">
        <color indexed="22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dotted">
        <color indexed="22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dotted">
        <color indexed="22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0" fillId="20" borderId="1" applyNumberFormat="0" applyFont="0" applyAlignment="0" applyProtection="0"/>
    <xf numFmtId="0" fontId="74" fillId="21" borderId="2" applyNumberFormat="0" applyAlignment="0" applyProtection="0"/>
    <xf numFmtId="0" fontId="75" fillId="22" borderId="0" applyNumberFormat="0" applyBorder="0" applyAlignment="0" applyProtection="0"/>
    <xf numFmtId="0" fontId="76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8" fillId="30" borderId="2" applyNumberFormat="0" applyAlignment="0" applyProtection="0"/>
    <xf numFmtId="0" fontId="79" fillId="31" borderId="3" applyNumberFormat="0" applyAlignment="0" applyProtection="0"/>
    <xf numFmtId="3" fontId="80" fillId="32" borderId="0" applyFill="0" applyBorder="0">
      <alignment horizontal="right" vertical="center"/>
      <protection locked="0"/>
    </xf>
    <xf numFmtId="0" fontId="81" fillId="0" borderId="4" applyNumberFormat="0" applyFill="0" applyAlignment="0" applyProtection="0"/>
    <xf numFmtId="0" fontId="82" fillId="3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34" borderId="5" applyNumberFormat="0" applyFont="0" applyBorder="0" applyAlignment="0">
      <protection/>
    </xf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6" fillId="0" borderId="8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43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88" fillId="21" borderId="10" applyNumberFormat="0" applyAlignment="0" applyProtection="0"/>
    <xf numFmtId="44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89" fillId="0" borderId="0" applyNumberFormat="0" applyFill="0" applyBorder="0" applyAlignment="0" applyProtection="0"/>
  </cellStyleXfs>
  <cellXfs count="626">
    <xf numFmtId="0" fontId="0" fillId="0" borderId="0" xfId="0" applyAlignment="1">
      <alignment/>
    </xf>
    <xf numFmtId="0" fontId="0" fillId="35" borderId="0" xfId="0" applyFont="1" applyFill="1" applyAlignment="1">
      <alignment/>
    </xf>
    <xf numFmtId="0" fontId="0" fillId="35" borderId="11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6" fillId="35" borderId="0" xfId="0" applyFont="1" applyFill="1" applyAlignment="1">
      <alignment/>
    </xf>
    <xf numFmtId="0" fontId="1" fillId="35" borderId="0" xfId="0" applyFont="1" applyFill="1" applyAlignment="1" quotePrefix="1">
      <alignment horizontal="center"/>
    </xf>
    <xf numFmtId="0" fontId="10" fillId="35" borderId="0" xfId="0" applyFont="1" applyFill="1" applyAlignment="1">
      <alignment horizontal="right"/>
    </xf>
    <xf numFmtId="0" fontId="0" fillId="35" borderId="0" xfId="0" applyFont="1" applyFill="1" applyBorder="1" applyAlignment="1">
      <alignment/>
    </xf>
    <xf numFmtId="0" fontId="11" fillId="36" borderId="13" xfId="0" applyFont="1" applyFill="1" applyBorder="1" applyAlignment="1">
      <alignment/>
    </xf>
    <xf numFmtId="0" fontId="6" fillId="36" borderId="14" xfId="0" applyFont="1" applyFill="1" applyBorder="1" applyAlignment="1">
      <alignment/>
    </xf>
    <xf numFmtId="0" fontId="6" fillId="36" borderId="15" xfId="0" applyFont="1" applyFill="1" applyBorder="1" applyAlignment="1">
      <alignment/>
    </xf>
    <xf numFmtId="0" fontId="11" fillId="36" borderId="16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1" fillId="36" borderId="17" xfId="0" applyFont="1" applyFill="1" applyBorder="1" applyAlignment="1">
      <alignment vertical="center"/>
    </xf>
    <xf numFmtId="0" fontId="1" fillId="36" borderId="18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0" fillId="36" borderId="19" xfId="0" applyFont="1" applyFill="1" applyBorder="1" applyAlignment="1">
      <alignment/>
    </xf>
    <xf numFmtId="0" fontId="4" fillId="35" borderId="0" xfId="0" applyFont="1" applyFill="1" applyAlignment="1">
      <alignment/>
    </xf>
    <xf numFmtId="0" fontId="4" fillId="35" borderId="0" xfId="0" applyFont="1" applyFill="1" applyBorder="1" applyAlignment="1">
      <alignment horizontal="left"/>
    </xf>
    <xf numFmtId="0" fontId="1" fillId="35" borderId="0" xfId="60" applyFont="1" applyFill="1" applyAlignment="1">
      <alignment horizontal="right"/>
      <protection/>
    </xf>
    <xf numFmtId="0" fontId="0" fillId="35" borderId="0" xfId="0" applyFill="1" applyAlignment="1">
      <alignment/>
    </xf>
    <xf numFmtId="0" fontId="1" fillId="35" borderId="0" xfId="0" applyFont="1" applyFill="1" applyBorder="1" applyAlignment="1">
      <alignment horizontal="right"/>
    </xf>
    <xf numFmtId="0" fontId="4" fillId="35" borderId="0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36" borderId="14" xfId="0" applyFont="1" applyFill="1" applyBorder="1" applyAlignment="1">
      <alignment/>
    </xf>
    <xf numFmtId="0" fontId="5" fillId="36" borderId="18" xfId="0" applyFont="1" applyFill="1" applyBorder="1" applyAlignment="1">
      <alignment/>
    </xf>
    <xf numFmtId="0" fontId="13" fillId="35" borderId="0" xfId="62" applyFont="1" applyFill="1">
      <alignment/>
      <protection/>
    </xf>
    <xf numFmtId="0" fontId="5" fillId="35" borderId="0" xfId="0" applyFont="1" applyFill="1" applyBorder="1" applyAlignment="1">
      <alignment/>
    </xf>
    <xf numFmtId="0" fontId="0" fillId="35" borderId="0" xfId="0" applyFont="1" applyFill="1" applyAlignment="1" applyProtection="1">
      <alignment/>
      <protection/>
    </xf>
    <xf numFmtId="0" fontId="14" fillId="35" borderId="0" xfId="0" applyFont="1" applyFill="1" applyAlignment="1">
      <alignment/>
    </xf>
    <xf numFmtId="0" fontId="10" fillId="35" borderId="11" xfId="0" applyFont="1" applyFill="1" applyBorder="1" applyAlignment="1">
      <alignment/>
    </xf>
    <xf numFmtId="0" fontId="14" fillId="35" borderId="11" xfId="0" applyFont="1" applyFill="1" applyBorder="1" applyAlignment="1">
      <alignment/>
    </xf>
    <xf numFmtId="0" fontId="0" fillId="35" borderId="11" xfId="0" applyFill="1" applyBorder="1" applyAlignment="1">
      <alignment/>
    </xf>
    <xf numFmtId="0" fontId="14" fillId="35" borderId="11" xfId="0" applyFont="1" applyFill="1" applyBorder="1" applyAlignment="1" applyProtection="1">
      <alignment/>
      <protection/>
    </xf>
    <xf numFmtId="0" fontId="15" fillId="35" borderId="11" xfId="0" applyFont="1" applyFill="1" applyBorder="1" applyAlignment="1" applyProtection="1">
      <alignment/>
      <protection/>
    </xf>
    <xf numFmtId="0" fontId="16" fillId="35" borderId="11" xfId="0" applyFont="1" applyFill="1" applyBorder="1" applyAlignment="1">
      <alignment horizontal="center"/>
    </xf>
    <xf numFmtId="0" fontId="10" fillId="35" borderId="0" xfId="0" applyFont="1" applyFill="1" applyBorder="1" applyAlignment="1">
      <alignment/>
    </xf>
    <xf numFmtId="0" fontId="13" fillId="35" borderId="0" xfId="62" applyFont="1" applyFill="1" applyBorder="1">
      <alignment/>
      <protection/>
    </xf>
    <xf numFmtId="0" fontId="19" fillId="35" borderId="0" xfId="0" applyFont="1" applyFill="1" applyBorder="1" applyAlignment="1">
      <alignment horizontal="right"/>
    </xf>
    <xf numFmtId="0" fontId="4" fillId="35" borderId="20" xfId="0" applyFont="1" applyFill="1" applyBorder="1" applyAlignment="1">
      <alignment/>
    </xf>
    <xf numFmtId="0" fontId="14" fillId="35" borderId="0" xfId="0" applyFont="1" applyFill="1" applyBorder="1" applyAlignment="1">
      <alignment/>
    </xf>
    <xf numFmtId="0" fontId="19" fillId="35" borderId="0" xfId="0" applyFont="1" applyFill="1" applyBorder="1" applyAlignment="1">
      <alignment horizontal="center"/>
    </xf>
    <xf numFmtId="0" fontId="4" fillId="35" borderId="21" xfId="0" applyFont="1" applyFill="1" applyBorder="1" applyAlignment="1">
      <alignment/>
    </xf>
    <xf numFmtId="0" fontId="22" fillId="35" borderId="0" xfId="62" applyFont="1" applyFill="1">
      <alignment/>
      <protection/>
    </xf>
    <xf numFmtId="0" fontId="23" fillId="35" borderId="0" xfId="61" applyFont="1" applyFill="1" applyBorder="1" applyAlignment="1">
      <alignment horizontal="right" vertical="center"/>
      <protection/>
    </xf>
    <xf numFmtId="0" fontId="21" fillId="35" borderId="0" xfId="0" applyNumberFormat="1" applyFont="1" applyFill="1" applyBorder="1" applyAlignment="1" applyProtection="1">
      <alignment/>
      <protection locked="0"/>
    </xf>
    <xf numFmtId="0" fontId="14" fillId="35" borderId="0" xfId="0" applyNumberFormat="1" applyFont="1" applyFill="1" applyBorder="1" applyAlignment="1">
      <alignment horizontal="right"/>
    </xf>
    <xf numFmtId="0" fontId="14" fillId="35" borderId="0" xfId="0" applyNumberFormat="1" applyFont="1" applyFill="1" applyBorder="1" applyAlignment="1" applyProtection="1">
      <alignment horizontal="right"/>
      <protection/>
    </xf>
    <xf numFmtId="0" fontId="0" fillId="35" borderId="0" xfId="0" applyFill="1" applyBorder="1" applyAlignment="1">
      <alignment/>
    </xf>
    <xf numFmtId="0" fontId="13" fillId="35" borderId="21" xfId="62" applyFont="1" applyFill="1" applyBorder="1">
      <alignment/>
      <protection/>
    </xf>
    <xf numFmtId="0" fontId="13" fillId="35" borderId="20" xfId="62" applyFont="1" applyFill="1" applyBorder="1">
      <alignment/>
      <protection/>
    </xf>
    <xf numFmtId="0" fontId="24" fillId="35" borderId="0" xfId="0" applyFont="1" applyFill="1" applyAlignment="1">
      <alignment horizontal="right"/>
    </xf>
    <xf numFmtId="0" fontId="1" fillId="35" borderId="0" xfId="62" applyFont="1" applyFill="1">
      <alignment/>
      <protection/>
    </xf>
    <xf numFmtId="0" fontId="1" fillId="35" borderId="20" xfId="0" applyFont="1" applyFill="1" applyBorder="1" applyAlignment="1">
      <alignment/>
    </xf>
    <xf numFmtId="0" fontId="18" fillId="35" borderId="0" xfId="0" applyFont="1" applyFill="1" applyBorder="1" applyAlignment="1">
      <alignment/>
    </xf>
    <xf numFmtId="0" fontId="4" fillId="35" borderId="0" xfId="0" applyFont="1" applyFill="1" applyBorder="1" applyAlignment="1" applyProtection="1">
      <alignment/>
      <protection/>
    </xf>
    <xf numFmtId="0" fontId="4" fillId="35" borderId="11" xfId="0" applyFont="1" applyFill="1" applyBorder="1" applyAlignment="1">
      <alignment/>
    </xf>
    <xf numFmtId="0" fontId="12" fillId="35" borderId="0" xfId="0" applyFont="1" applyFill="1" applyBorder="1" applyAlignment="1">
      <alignment horizontal="left"/>
    </xf>
    <xf numFmtId="0" fontId="25" fillId="35" borderId="11" xfId="0" applyFont="1" applyFill="1" applyBorder="1" applyAlignment="1">
      <alignment horizontal="left"/>
    </xf>
    <xf numFmtId="0" fontId="25" fillId="35" borderId="0" xfId="0" applyFont="1" applyFill="1" applyBorder="1" applyAlignment="1">
      <alignment horizontal="left"/>
    </xf>
    <xf numFmtId="0" fontId="17" fillId="35" borderId="0" xfId="0" applyFont="1" applyFill="1" applyBorder="1" applyAlignment="1">
      <alignment/>
    </xf>
    <xf numFmtId="0" fontId="6" fillId="35" borderId="11" xfId="0" applyFont="1" applyFill="1" applyBorder="1" applyAlignment="1">
      <alignment/>
    </xf>
    <xf numFmtId="0" fontId="14" fillId="35" borderId="11" xfId="0" applyNumberFormat="1" applyFont="1" applyFill="1" applyBorder="1" applyAlignment="1">
      <alignment horizontal="right"/>
    </xf>
    <xf numFmtId="0" fontId="12" fillId="35" borderId="22" xfId="0" applyFont="1" applyFill="1" applyBorder="1" applyAlignment="1">
      <alignment horizontal="left"/>
    </xf>
    <xf numFmtId="0" fontId="12" fillId="35" borderId="23" xfId="0" applyFont="1" applyFill="1" applyBorder="1" applyAlignment="1">
      <alignment horizontal="left"/>
    </xf>
    <xf numFmtId="0" fontId="12" fillId="35" borderId="16" xfId="0" applyFont="1" applyFill="1" applyBorder="1" applyAlignment="1">
      <alignment horizontal="left"/>
    </xf>
    <xf numFmtId="0" fontId="12" fillId="35" borderId="24" xfId="0" applyFont="1" applyFill="1" applyBorder="1" applyAlignment="1">
      <alignment horizontal="left"/>
    </xf>
    <xf numFmtId="0" fontId="12" fillId="35" borderId="13" xfId="0" applyFont="1" applyFill="1" applyBorder="1" applyAlignment="1">
      <alignment horizontal="left"/>
    </xf>
    <xf numFmtId="0" fontId="12" fillId="35" borderId="15" xfId="0" applyFont="1" applyFill="1" applyBorder="1" applyAlignment="1">
      <alignment horizontal="left"/>
    </xf>
    <xf numFmtId="0" fontId="12" fillId="35" borderId="18" xfId="0" applyFont="1" applyFill="1" applyBorder="1" applyAlignment="1">
      <alignment horizontal="left"/>
    </xf>
    <xf numFmtId="0" fontId="12" fillId="35" borderId="11" xfId="0" applyFont="1" applyFill="1" applyBorder="1" applyAlignment="1">
      <alignment horizontal="left"/>
    </xf>
    <xf numFmtId="0" fontId="4" fillId="35" borderId="0" xfId="0" applyFont="1" applyFill="1" applyBorder="1" applyAlignment="1" quotePrefix="1">
      <alignment horizontal="left"/>
    </xf>
    <xf numFmtId="0" fontId="23" fillId="35" borderId="20" xfId="61" applyFont="1" applyFill="1" applyBorder="1" applyAlignment="1">
      <alignment horizontal="right" vertical="center"/>
      <protection/>
    </xf>
    <xf numFmtId="0" fontId="4" fillId="35" borderId="0" xfId="0" applyNumberFormat="1" applyFont="1" applyFill="1" applyBorder="1" applyAlignment="1">
      <alignment horizontal="right"/>
    </xf>
    <xf numFmtId="0" fontId="4" fillId="35" borderId="0" xfId="0" applyNumberFormat="1" applyFont="1" applyFill="1" applyBorder="1" applyAlignment="1" applyProtection="1">
      <alignment horizontal="right"/>
      <protection locked="0"/>
    </xf>
    <xf numFmtId="0" fontId="4" fillId="35" borderId="16" xfId="0" applyNumberFormat="1" applyFont="1" applyFill="1" applyBorder="1" applyAlignment="1" applyProtection="1">
      <alignment horizontal="right"/>
      <protection locked="0"/>
    </xf>
    <xf numFmtId="0" fontId="4" fillId="35" borderId="23" xfId="0" applyNumberFormat="1" applyFont="1" applyFill="1" applyBorder="1" applyAlignment="1" applyProtection="1">
      <alignment horizontal="right"/>
      <protection locked="0"/>
    </xf>
    <xf numFmtId="0" fontId="4" fillId="35" borderId="25" xfId="0" applyNumberFormat="1" applyFont="1" applyFill="1" applyBorder="1" applyAlignment="1" applyProtection="1">
      <alignment horizontal="right"/>
      <protection locked="0"/>
    </xf>
    <xf numFmtId="0" fontId="4" fillId="35" borderId="13" xfId="0" applyNumberFormat="1" applyFont="1" applyFill="1" applyBorder="1" applyAlignment="1" applyProtection="1">
      <alignment horizontal="right"/>
      <protection locked="0"/>
    </xf>
    <xf numFmtId="0" fontId="4" fillId="35" borderId="23" xfId="0" applyNumberFormat="1" applyFont="1" applyFill="1" applyBorder="1" applyAlignment="1">
      <alignment horizontal="right"/>
    </xf>
    <xf numFmtId="0" fontId="4" fillId="35" borderId="23" xfId="0" applyFont="1" applyFill="1" applyBorder="1" applyAlignment="1">
      <alignment/>
    </xf>
    <xf numFmtId="0" fontId="4" fillId="35" borderId="22" xfId="0" applyNumberFormat="1" applyFont="1" applyFill="1" applyBorder="1" applyAlignment="1" applyProtection="1">
      <alignment horizontal="right"/>
      <protection locked="0"/>
    </xf>
    <xf numFmtId="0" fontId="4" fillId="35" borderId="13" xfId="0" applyFont="1" applyFill="1" applyBorder="1" applyAlignment="1">
      <alignment/>
    </xf>
    <xf numFmtId="0" fontId="4" fillId="35" borderId="23" xfId="0" applyNumberFormat="1" applyFont="1" applyFill="1" applyBorder="1" applyAlignment="1" applyProtection="1">
      <alignment/>
      <protection locked="0"/>
    </xf>
    <xf numFmtId="0" fontId="12" fillId="35" borderId="25" xfId="0" applyFont="1" applyFill="1" applyBorder="1" applyAlignment="1">
      <alignment horizontal="left"/>
    </xf>
    <xf numFmtId="0" fontId="13" fillId="35" borderId="26" xfId="62" applyFont="1" applyFill="1" applyBorder="1">
      <alignment/>
      <protection/>
    </xf>
    <xf numFmtId="0" fontId="0" fillId="35" borderId="25" xfId="0" applyFont="1" applyFill="1" applyBorder="1" applyAlignment="1">
      <alignment/>
    </xf>
    <xf numFmtId="0" fontId="11" fillId="36" borderId="15" xfId="0" applyFont="1" applyFill="1" applyBorder="1" applyAlignment="1">
      <alignment/>
    </xf>
    <xf numFmtId="0" fontId="5" fillId="36" borderId="19" xfId="0" applyFont="1" applyFill="1" applyBorder="1" applyAlignment="1">
      <alignment/>
    </xf>
    <xf numFmtId="0" fontId="5" fillId="36" borderId="19" xfId="0" applyFont="1" applyFill="1" applyBorder="1" applyAlignment="1">
      <alignment/>
    </xf>
    <xf numFmtId="0" fontId="4" fillId="35" borderId="11" xfId="0" applyFont="1" applyFill="1" applyBorder="1" applyAlignment="1" quotePrefix="1">
      <alignment horizontal="left"/>
    </xf>
    <xf numFmtId="0" fontId="13" fillId="35" borderId="25" xfId="62" applyFont="1" applyFill="1" applyBorder="1">
      <alignment/>
      <protection/>
    </xf>
    <xf numFmtId="0" fontId="12" fillId="35" borderId="19" xfId="0" applyFont="1" applyFill="1" applyBorder="1" applyAlignment="1">
      <alignment horizontal="left"/>
    </xf>
    <xf numFmtId="0" fontId="4" fillId="35" borderId="0" xfId="64" applyFont="1" applyFill="1" applyBorder="1" applyAlignment="1">
      <alignment horizontal="center"/>
      <protection/>
    </xf>
    <xf numFmtId="0" fontId="4" fillId="0" borderId="0" xfId="64" applyFont="1">
      <alignment/>
      <protection/>
    </xf>
    <xf numFmtId="0" fontId="11" fillId="36" borderId="13" xfId="64" applyFont="1" applyFill="1" applyBorder="1">
      <alignment/>
      <protection/>
    </xf>
    <xf numFmtId="0" fontId="6" fillId="36" borderId="14" xfId="64" applyFont="1" applyFill="1" applyBorder="1">
      <alignment/>
      <protection/>
    </xf>
    <xf numFmtId="0" fontId="6" fillId="36" borderId="15" xfId="64" applyFont="1" applyFill="1" applyBorder="1">
      <alignment/>
      <protection/>
    </xf>
    <xf numFmtId="0" fontId="11" fillId="36" borderId="16" xfId="64" applyFont="1" applyFill="1" applyBorder="1">
      <alignment/>
      <protection/>
    </xf>
    <xf numFmtId="0" fontId="1" fillId="36" borderId="18" xfId="64" applyFont="1" applyFill="1" applyBorder="1">
      <alignment/>
      <protection/>
    </xf>
    <xf numFmtId="0" fontId="0" fillId="36" borderId="11" xfId="64" applyFont="1" applyFill="1" applyBorder="1">
      <alignment/>
      <protection/>
    </xf>
    <xf numFmtId="0" fontId="0" fillId="36" borderId="19" xfId="64" applyFont="1" applyFill="1" applyBorder="1">
      <alignment/>
      <protection/>
    </xf>
    <xf numFmtId="0" fontId="5" fillId="36" borderId="24" xfId="64" applyFont="1" applyFill="1" applyBorder="1">
      <alignment/>
      <protection/>
    </xf>
    <xf numFmtId="0" fontId="1" fillId="35" borderId="0" xfId="64" applyFont="1" applyFill="1" applyBorder="1">
      <alignment/>
      <protection/>
    </xf>
    <xf numFmtId="0" fontId="10" fillId="35" borderId="11" xfId="64" applyFont="1" applyFill="1" applyBorder="1">
      <alignment/>
      <protection/>
    </xf>
    <xf numFmtId="0" fontId="4" fillId="35" borderId="11" xfId="64" applyFont="1" applyFill="1" applyBorder="1">
      <alignment/>
      <protection/>
    </xf>
    <xf numFmtId="0" fontId="4" fillId="35" borderId="11" xfId="64" applyFont="1" applyFill="1" applyBorder="1" applyAlignment="1">
      <alignment horizontal="center"/>
      <protection/>
    </xf>
    <xf numFmtId="0" fontId="10" fillId="35" borderId="0" xfId="64" applyFont="1" applyFill="1" applyBorder="1">
      <alignment/>
      <protection/>
    </xf>
    <xf numFmtId="0" fontId="4" fillId="35" borderId="0" xfId="64" applyFont="1" applyFill="1" applyBorder="1">
      <alignment/>
      <protection/>
    </xf>
    <xf numFmtId="0" fontId="1" fillId="35" borderId="20" xfId="64" applyFont="1" applyFill="1" applyBorder="1">
      <alignment/>
      <protection/>
    </xf>
    <xf numFmtId="0" fontId="4" fillId="35" borderId="20" xfId="64" applyFont="1" applyFill="1" applyBorder="1">
      <alignment/>
      <protection/>
    </xf>
    <xf numFmtId="0" fontId="4" fillId="35" borderId="20" xfId="64" applyFont="1" applyFill="1" applyBorder="1" applyAlignment="1">
      <alignment horizontal="right"/>
      <protection/>
    </xf>
    <xf numFmtId="0" fontId="1" fillId="0" borderId="0" xfId="64" applyFont="1">
      <alignment/>
      <protection/>
    </xf>
    <xf numFmtId="0" fontId="1" fillId="35" borderId="21" xfId="64" applyFont="1" applyFill="1" applyBorder="1">
      <alignment/>
      <protection/>
    </xf>
    <xf numFmtId="0" fontId="4" fillId="35" borderId="21" xfId="64" applyFont="1" applyFill="1" applyBorder="1">
      <alignment/>
      <protection/>
    </xf>
    <xf numFmtId="0" fontId="12" fillId="35" borderId="21" xfId="64" applyFont="1" applyFill="1" applyBorder="1">
      <alignment/>
      <protection/>
    </xf>
    <xf numFmtId="0" fontId="4" fillId="35" borderId="27" xfId="64" applyFont="1" applyFill="1" applyBorder="1">
      <alignment/>
      <protection/>
    </xf>
    <xf numFmtId="3" fontId="12" fillId="35" borderId="0" xfId="64" applyNumberFormat="1" applyFont="1" applyFill="1" applyBorder="1">
      <alignment/>
      <protection/>
    </xf>
    <xf numFmtId="0" fontId="1" fillId="35" borderId="0" xfId="64" applyFont="1" applyFill="1" applyBorder="1" applyAlignment="1">
      <alignment horizontal="center"/>
      <protection/>
    </xf>
    <xf numFmtId="3" fontId="4" fillId="37" borderId="5" xfId="64" applyNumberFormat="1" applyFont="1" applyFill="1" applyBorder="1">
      <alignment/>
      <protection/>
    </xf>
    <xf numFmtId="0" fontId="1" fillId="35" borderId="11" xfId="64" applyFont="1" applyFill="1" applyBorder="1">
      <alignment/>
      <protection/>
    </xf>
    <xf numFmtId="3" fontId="1" fillId="35" borderId="0" xfId="64" applyNumberFormat="1" applyFont="1" applyFill="1" applyBorder="1" applyAlignment="1">
      <alignment horizontal="right"/>
      <protection/>
    </xf>
    <xf numFmtId="0" fontId="27" fillId="35" borderId="0" xfId="64" applyFont="1" applyFill="1" applyBorder="1">
      <alignment/>
      <protection/>
    </xf>
    <xf numFmtId="0" fontId="23" fillId="35" borderId="0" xfId="64" applyFont="1" applyFill="1" applyBorder="1">
      <alignment/>
      <protection/>
    </xf>
    <xf numFmtId="0" fontId="4" fillId="35" borderId="26" xfId="64" applyFont="1" applyFill="1" applyBorder="1">
      <alignment/>
      <protection/>
    </xf>
    <xf numFmtId="0" fontId="4" fillId="35" borderId="28" xfId="64" applyFont="1" applyFill="1" applyBorder="1">
      <alignment/>
      <protection/>
    </xf>
    <xf numFmtId="0" fontId="4" fillId="0" borderId="0" xfId="64" applyFont="1" applyBorder="1">
      <alignment/>
      <protection/>
    </xf>
    <xf numFmtId="0" fontId="4" fillId="0" borderId="0" xfId="64" applyFont="1" applyFill="1" applyBorder="1">
      <alignment/>
      <protection/>
    </xf>
    <xf numFmtId="0" fontId="31" fillId="35" borderId="0" xfId="64" applyFont="1" applyFill="1" applyBorder="1">
      <alignment/>
      <protection/>
    </xf>
    <xf numFmtId="0" fontId="12" fillId="35" borderId="0" xfId="64" applyFont="1" applyFill="1" applyBorder="1" applyAlignment="1">
      <alignment horizontal="center"/>
      <protection/>
    </xf>
    <xf numFmtId="0" fontId="12" fillId="35" borderId="20" xfId="64" applyFont="1" applyFill="1" applyBorder="1">
      <alignment/>
      <protection/>
    </xf>
    <xf numFmtId="0" fontId="12" fillId="35" borderId="26" xfId="64" applyFont="1" applyFill="1" applyBorder="1" applyAlignment="1">
      <alignment horizontal="center"/>
      <protection/>
    </xf>
    <xf numFmtId="0" fontId="12" fillId="35" borderId="28" xfId="64" applyFont="1" applyFill="1" applyBorder="1" applyAlignment="1">
      <alignment horizontal="center"/>
      <protection/>
    </xf>
    <xf numFmtId="0" fontId="29" fillId="35" borderId="0" xfId="64" applyFont="1" applyFill="1" applyBorder="1">
      <alignment/>
      <protection/>
    </xf>
    <xf numFmtId="0" fontId="33" fillId="35" borderId="0" xfId="64" applyFont="1" applyFill="1" applyBorder="1">
      <alignment/>
      <protection/>
    </xf>
    <xf numFmtId="0" fontId="34" fillId="35" borderId="0" xfId="64" applyFont="1" applyFill="1" applyBorder="1" applyAlignment="1">
      <alignment horizontal="center"/>
      <protection/>
    </xf>
    <xf numFmtId="49" fontId="4" fillId="35" borderId="20" xfId="64" applyNumberFormat="1" applyFont="1" applyFill="1" applyBorder="1">
      <alignment/>
      <protection/>
    </xf>
    <xf numFmtId="0" fontId="35" fillId="35" borderId="26" xfId="64" applyFont="1" applyFill="1" applyBorder="1">
      <alignment/>
      <protection/>
    </xf>
    <xf numFmtId="3" fontId="30" fillId="35" borderId="0" xfId="64" applyNumberFormat="1" applyFont="1" applyFill="1" applyBorder="1" applyAlignment="1" applyProtection="1">
      <alignment horizontal="center"/>
      <protection locked="0"/>
    </xf>
    <xf numFmtId="49" fontId="4" fillId="35" borderId="21" xfId="64" applyNumberFormat="1" applyFont="1" applyFill="1" applyBorder="1">
      <alignment/>
      <protection/>
    </xf>
    <xf numFmtId="0" fontId="35" fillId="35" borderId="28" xfId="64" applyFont="1" applyFill="1" applyBorder="1">
      <alignment/>
      <protection/>
    </xf>
    <xf numFmtId="49" fontId="4" fillId="35" borderId="0" xfId="64" applyNumberFormat="1" applyFont="1" applyFill="1" applyBorder="1">
      <alignment/>
      <protection/>
    </xf>
    <xf numFmtId="0" fontId="35" fillId="35" borderId="0" xfId="64" applyFont="1" applyFill="1" applyBorder="1">
      <alignment/>
      <protection/>
    </xf>
    <xf numFmtId="3" fontId="36" fillId="35" borderId="23" xfId="64" applyNumberFormat="1" applyFont="1" applyFill="1" applyBorder="1" applyAlignment="1">
      <alignment horizontal="center"/>
      <protection/>
    </xf>
    <xf numFmtId="0" fontId="37" fillId="35" borderId="0" xfId="64" applyFont="1" applyFill="1" applyBorder="1">
      <alignment/>
      <protection/>
    </xf>
    <xf numFmtId="0" fontId="29" fillId="35" borderId="0" xfId="64" applyFont="1" applyFill="1" applyBorder="1" applyAlignment="1">
      <alignment horizontal="center"/>
      <protection/>
    </xf>
    <xf numFmtId="0" fontId="34" fillId="35" borderId="0" xfId="64" applyFont="1" applyFill="1" applyBorder="1">
      <alignment/>
      <protection/>
    </xf>
    <xf numFmtId="3" fontId="30" fillId="35" borderId="29" xfId="64" applyNumberFormat="1" applyFont="1" applyFill="1" applyBorder="1">
      <alignment/>
      <protection/>
    </xf>
    <xf numFmtId="3" fontId="30" fillId="35" borderId="0" xfId="64" applyNumberFormat="1" applyFont="1" applyFill="1" applyBorder="1">
      <alignment/>
      <protection/>
    </xf>
    <xf numFmtId="0" fontId="34" fillId="35" borderId="22" xfId="64" applyFont="1" applyFill="1" applyBorder="1">
      <alignment/>
      <protection/>
    </xf>
    <xf numFmtId="0" fontId="20" fillId="35" borderId="0" xfId="64" applyFont="1" applyFill="1" applyBorder="1">
      <alignment/>
      <protection/>
    </xf>
    <xf numFmtId="3" fontId="36" fillId="35" borderId="0" xfId="64" applyNumberFormat="1" applyFont="1" applyFill="1" applyBorder="1">
      <alignment/>
      <protection/>
    </xf>
    <xf numFmtId="0" fontId="12" fillId="35" borderId="0" xfId="64" applyFont="1" applyFill="1" applyBorder="1">
      <alignment/>
      <protection/>
    </xf>
    <xf numFmtId="0" fontId="20" fillId="35" borderId="0" xfId="64" applyFont="1" applyFill="1" applyBorder="1" applyAlignment="1">
      <alignment horizontal="center"/>
      <protection/>
    </xf>
    <xf numFmtId="0" fontId="35" fillId="35" borderId="20" xfId="64" applyFont="1" applyFill="1" applyBorder="1">
      <alignment/>
      <protection/>
    </xf>
    <xf numFmtId="0" fontId="4" fillId="35" borderId="26" xfId="64" applyFont="1" applyFill="1" applyBorder="1" applyAlignment="1">
      <alignment horizontal="center"/>
      <protection/>
    </xf>
    <xf numFmtId="0" fontId="35" fillId="35" borderId="21" xfId="64" applyFont="1" applyFill="1" applyBorder="1">
      <alignment/>
      <protection/>
    </xf>
    <xf numFmtId="0" fontId="4" fillId="35" borderId="28" xfId="64" applyFont="1" applyFill="1" applyBorder="1" applyAlignment="1">
      <alignment horizontal="center"/>
      <protection/>
    </xf>
    <xf numFmtId="0" fontId="29" fillId="35" borderId="20" xfId="64" applyFont="1" applyFill="1" applyBorder="1" applyAlignment="1">
      <alignment horizontal="right"/>
      <protection/>
    </xf>
    <xf numFmtId="3" fontId="12" fillId="35" borderId="21" xfId="64" applyNumberFormat="1" applyFont="1" applyFill="1" applyBorder="1" applyProtection="1">
      <alignment/>
      <protection locked="0"/>
    </xf>
    <xf numFmtId="0" fontId="4" fillId="35" borderId="21" xfId="64" applyFill="1" applyBorder="1">
      <alignment/>
      <protection/>
    </xf>
    <xf numFmtId="0" fontId="4" fillId="35" borderId="0" xfId="64" applyFill="1" applyBorder="1">
      <alignment/>
      <protection/>
    </xf>
    <xf numFmtId="0" fontId="4" fillId="35" borderId="21" xfId="64" applyFont="1" applyFill="1" applyBorder="1" applyAlignment="1">
      <alignment horizontal="right"/>
      <protection/>
    </xf>
    <xf numFmtId="3" fontId="30" fillId="35" borderId="0" xfId="64" applyNumberFormat="1" applyFont="1" applyFill="1" applyBorder="1" applyAlignment="1">
      <alignment horizontal="center"/>
      <protection/>
    </xf>
    <xf numFmtId="0" fontId="4" fillId="0" borderId="0" xfId="64" applyFont="1" applyFill="1">
      <alignment/>
      <protection/>
    </xf>
    <xf numFmtId="3" fontId="38" fillId="35" borderId="0" xfId="64" applyNumberFormat="1" applyFont="1" applyFill="1" applyBorder="1">
      <alignment/>
      <protection/>
    </xf>
    <xf numFmtId="3" fontId="39" fillId="35" borderId="0" xfId="64" applyNumberFormat="1" applyFont="1" applyFill="1" applyBorder="1">
      <alignment/>
      <protection/>
    </xf>
    <xf numFmtId="3" fontId="39" fillId="35" borderId="20" xfId="64" applyNumberFormat="1" applyFont="1" applyFill="1" applyBorder="1">
      <alignment/>
      <protection/>
    </xf>
    <xf numFmtId="0" fontId="40" fillId="35" borderId="0" xfId="64" applyFont="1" applyFill="1" applyBorder="1">
      <alignment/>
      <protection/>
    </xf>
    <xf numFmtId="0" fontId="12" fillId="35" borderId="26" xfId="64" applyFont="1" applyFill="1" applyBorder="1">
      <alignment/>
      <protection/>
    </xf>
    <xf numFmtId="0" fontId="4" fillId="35" borderId="14" xfId="64" applyFont="1" applyFill="1" applyBorder="1">
      <alignment/>
      <protection/>
    </xf>
    <xf numFmtId="0" fontId="34" fillId="35" borderId="20" xfId="64" applyFont="1" applyFill="1" applyBorder="1">
      <alignment/>
      <protection/>
    </xf>
    <xf numFmtId="3" fontId="30" fillId="35" borderId="14" xfId="64" applyNumberFormat="1" applyFont="1" applyFill="1" applyBorder="1">
      <alignment/>
      <protection/>
    </xf>
    <xf numFmtId="3" fontId="1" fillId="35" borderId="0" xfId="64" applyNumberFormat="1" applyFont="1" applyFill="1" applyBorder="1" applyAlignment="1">
      <alignment horizontal="center"/>
      <protection/>
    </xf>
    <xf numFmtId="210" fontId="30" fillId="35" borderId="22" xfId="64" applyNumberFormat="1" applyFont="1" applyFill="1" applyBorder="1" applyAlignment="1">
      <alignment horizontal="center"/>
      <protection/>
    </xf>
    <xf numFmtId="210" fontId="30" fillId="35" borderId="14" xfId="64" applyNumberFormat="1" applyFont="1" applyFill="1" applyBorder="1">
      <alignment/>
      <protection/>
    </xf>
    <xf numFmtId="210" fontId="30" fillId="35" borderId="0" xfId="64" applyNumberFormat="1" applyFont="1" applyFill="1" applyBorder="1" applyAlignment="1">
      <alignment horizontal="center"/>
      <protection/>
    </xf>
    <xf numFmtId="0" fontId="23" fillId="35" borderId="20" xfId="64" applyFont="1" applyFill="1" applyBorder="1">
      <alignment/>
      <protection/>
    </xf>
    <xf numFmtId="0" fontId="4" fillId="0" borderId="0" xfId="64" applyFont="1" applyFill="1" applyBorder="1" applyAlignment="1">
      <alignment horizontal="center"/>
      <protection/>
    </xf>
    <xf numFmtId="0" fontId="27" fillId="0" borderId="0" xfId="64" applyFont="1">
      <alignment/>
      <protection/>
    </xf>
    <xf numFmtId="0" fontId="0" fillId="35" borderId="26" xfId="0" applyFill="1" applyBorder="1" applyAlignment="1">
      <alignment/>
    </xf>
    <xf numFmtId="0" fontId="0" fillId="35" borderId="28" xfId="0" applyFill="1" applyBorder="1" applyAlignment="1">
      <alignment/>
    </xf>
    <xf numFmtId="0" fontId="19" fillId="35" borderId="21" xfId="0" applyFont="1" applyFill="1" applyBorder="1" applyAlignment="1">
      <alignment horizontal="center"/>
    </xf>
    <xf numFmtId="0" fontId="4" fillId="35" borderId="0" xfId="64" applyFont="1" applyFill="1" applyBorder="1" applyAlignment="1">
      <alignment horizontal="right"/>
      <protection/>
    </xf>
    <xf numFmtId="0" fontId="19" fillId="35" borderId="20" xfId="0" applyFont="1" applyFill="1" applyBorder="1" applyAlignment="1">
      <alignment horizontal="center"/>
    </xf>
    <xf numFmtId="3" fontId="4" fillId="37" borderId="24" xfId="0" applyNumberFormat="1" applyFont="1" applyFill="1" applyBorder="1" applyAlignment="1" applyProtection="1">
      <alignment/>
      <protection/>
    </xf>
    <xf numFmtId="3" fontId="26" fillId="37" borderId="5" xfId="0" applyNumberFormat="1" applyFont="1" applyFill="1" applyBorder="1" applyAlignment="1" applyProtection="1">
      <alignment horizontal="right"/>
      <protection locked="0"/>
    </xf>
    <xf numFmtId="3" fontId="4" fillId="37" borderId="5" xfId="0" applyNumberFormat="1" applyFont="1" applyFill="1" applyBorder="1" applyAlignment="1">
      <alignment horizontal="right"/>
    </xf>
    <xf numFmtId="0" fontId="5" fillId="36" borderId="24" xfId="64" applyFont="1" applyFill="1" applyBorder="1">
      <alignment/>
      <protection/>
    </xf>
    <xf numFmtId="0" fontId="5" fillId="36" borderId="24" xfId="0" applyFont="1" applyFill="1" applyBorder="1" applyAlignment="1">
      <alignment/>
    </xf>
    <xf numFmtId="0" fontId="29" fillId="35" borderId="11" xfId="0" applyFont="1" applyFill="1" applyBorder="1" applyAlignment="1">
      <alignment horizontal="left"/>
    </xf>
    <xf numFmtId="0" fontId="1" fillId="35" borderId="21" xfId="0" applyFont="1" applyFill="1" applyBorder="1" applyAlignment="1">
      <alignment/>
    </xf>
    <xf numFmtId="0" fontId="1" fillId="35" borderId="27" xfId="0" applyFont="1" applyFill="1" applyBorder="1" applyAlignment="1">
      <alignment/>
    </xf>
    <xf numFmtId="0" fontId="4" fillId="35" borderId="27" xfId="0" applyFont="1" applyFill="1" applyBorder="1" applyAlignment="1">
      <alignment/>
    </xf>
    <xf numFmtId="0" fontId="19" fillId="35" borderId="27" xfId="0" applyFont="1" applyFill="1" applyBorder="1" applyAlignment="1">
      <alignment horizontal="center"/>
    </xf>
    <xf numFmtId="0" fontId="13" fillId="35" borderId="27" xfId="62" applyFont="1" applyFill="1" applyBorder="1">
      <alignment/>
      <protection/>
    </xf>
    <xf numFmtId="0" fontId="0" fillId="35" borderId="27" xfId="0" applyFill="1" applyBorder="1" applyAlignment="1">
      <alignment/>
    </xf>
    <xf numFmtId="0" fontId="4" fillId="35" borderId="20" xfId="57" applyFont="1" applyFill="1" applyBorder="1" applyProtection="1">
      <alignment/>
      <protection/>
    </xf>
    <xf numFmtId="0" fontId="4" fillId="35" borderId="0" xfId="57" applyFill="1" applyBorder="1">
      <alignment/>
      <protection/>
    </xf>
    <xf numFmtId="0" fontId="1" fillId="35" borderId="20" xfId="57" applyFont="1" applyFill="1" applyBorder="1" applyProtection="1">
      <alignment/>
      <protection/>
    </xf>
    <xf numFmtId="0" fontId="4" fillId="35" borderId="21" xfId="57" applyFont="1" applyFill="1" applyBorder="1" applyProtection="1">
      <alignment/>
      <protection/>
    </xf>
    <xf numFmtId="0" fontId="0" fillId="35" borderId="21" xfId="0" applyFill="1" applyBorder="1" applyAlignment="1">
      <alignment/>
    </xf>
    <xf numFmtId="0" fontId="1" fillId="35" borderId="0" xfId="57" applyFont="1" applyFill="1" applyBorder="1" applyProtection="1">
      <alignment/>
      <protection/>
    </xf>
    <xf numFmtId="0" fontId="1" fillId="35" borderId="27" xfId="64" applyFont="1" applyFill="1" applyBorder="1">
      <alignment/>
      <protection/>
    </xf>
    <xf numFmtId="0" fontId="12" fillId="35" borderId="27" xfId="64" applyFont="1" applyFill="1" applyBorder="1">
      <alignment/>
      <protection/>
    </xf>
    <xf numFmtId="0" fontId="4" fillId="35" borderId="27" xfId="64" applyFont="1" applyFill="1" applyBorder="1" applyAlignment="1">
      <alignment horizontal="center"/>
      <protection/>
    </xf>
    <xf numFmtId="0" fontId="1" fillId="35" borderId="20" xfId="64" applyFont="1" applyFill="1" applyBorder="1" applyAlignment="1">
      <alignment horizontal="right"/>
      <protection/>
    </xf>
    <xf numFmtId="0" fontId="4" fillId="35" borderId="30" xfId="0" applyFont="1" applyFill="1" applyBorder="1" applyAlignment="1">
      <alignment/>
    </xf>
    <xf numFmtId="0" fontId="4" fillId="35" borderId="31" xfId="0" applyFont="1" applyFill="1" applyBorder="1" applyAlignment="1">
      <alignment/>
    </xf>
    <xf numFmtId="0" fontId="4" fillId="35" borderId="32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4" fillId="35" borderId="33" xfId="0" applyFont="1" applyFill="1" applyBorder="1" applyAlignment="1">
      <alignment/>
    </xf>
    <xf numFmtId="0" fontId="4" fillId="35" borderId="34" xfId="0" applyFont="1" applyFill="1" applyBorder="1" applyAlignment="1">
      <alignment/>
    </xf>
    <xf numFmtId="0" fontId="0" fillId="35" borderId="32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35" xfId="0" applyFill="1" applyBorder="1" applyAlignment="1">
      <alignment horizontal="center"/>
    </xf>
    <xf numFmtId="0" fontId="1" fillId="35" borderId="23" xfId="0" applyFont="1" applyFill="1" applyBorder="1" applyAlignment="1">
      <alignment horizontal="center"/>
    </xf>
    <xf numFmtId="0" fontId="1" fillId="35" borderId="25" xfId="0" applyFont="1" applyFill="1" applyBorder="1" applyAlignment="1">
      <alignment horizontal="center"/>
    </xf>
    <xf numFmtId="0" fontId="1" fillId="35" borderId="34" xfId="0" applyFont="1" applyFill="1" applyBorder="1" applyAlignment="1">
      <alignment horizontal="center"/>
    </xf>
    <xf numFmtId="0" fontId="1" fillId="35" borderId="24" xfId="0" applyFont="1" applyFill="1" applyBorder="1" applyAlignment="1">
      <alignment horizontal="center"/>
    </xf>
    <xf numFmtId="0" fontId="1" fillId="35" borderId="19" xfId="0" applyFont="1" applyFill="1" applyBorder="1" applyAlignment="1">
      <alignment horizontal="center"/>
    </xf>
    <xf numFmtId="0" fontId="1" fillId="35" borderId="3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35" borderId="36" xfId="0" applyFont="1" applyFill="1" applyBorder="1" applyAlignment="1">
      <alignment/>
    </xf>
    <xf numFmtId="0" fontId="4" fillId="35" borderId="20" xfId="0" applyFont="1" applyFill="1" applyBorder="1" applyAlignment="1" applyProtection="1">
      <alignment/>
      <protection/>
    </xf>
    <xf numFmtId="1" fontId="0" fillId="0" borderId="0" xfId="0" applyNumberFormat="1" applyFill="1" applyBorder="1" applyAlignment="1">
      <alignment/>
    </xf>
    <xf numFmtId="0" fontId="1" fillId="35" borderId="32" xfId="0" applyFont="1" applyFill="1" applyBorder="1" applyAlignment="1">
      <alignment/>
    </xf>
    <xf numFmtId="0" fontId="1" fillId="35" borderId="37" xfId="0" applyFont="1" applyFill="1" applyBorder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1" fontId="4" fillId="0" borderId="0" xfId="0" applyNumberFormat="1" applyFont="1" applyFill="1" applyBorder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3" fontId="0" fillId="35" borderId="0" xfId="0" applyNumberFormat="1" applyFill="1" applyBorder="1" applyAlignment="1">
      <alignment/>
    </xf>
    <xf numFmtId="3" fontId="0" fillId="35" borderId="34" xfId="0" applyNumberFormat="1" applyFill="1" applyBorder="1" applyAlignment="1">
      <alignment/>
    </xf>
    <xf numFmtId="0" fontId="1" fillId="35" borderId="20" xfId="0" applyFont="1" applyFill="1" applyBorder="1" applyAlignment="1" applyProtection="1">
      <alignment/>
      <protection/>
    </xf>
    <xf numFmtId="0" fontId="0" fillId="35" borderId="34" xfId="0" applyFill="1" applyBorder="1" applyAlignment="1">
      <alignment/>
    </xf>
    <xf numFmtId="3" fontId="1" fillId="35" borderId="0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200" fontId="0" fillId="35" borderId="0" xfId="66" applyNumberFormat="1" applyFont="1" applyFill="1" applyBorder="1" applyAlignment="1">
      <alignment/>
    </xf>
    <xf numFmtId="0" fontId="1" fillId="35" borderId="34" xfId="0" applyFont="1" applyFill="1" applyBorder="1" applyAlignment="1">
      <alignment/>
    </xf>
    <xf numFmtId="0" fontId="28" fillId="35" borderId="0" xfId="0" applyFont="1" applyFill="1" applyBorder="1" applyAlignment="1">
      <alignment/>
    </xf>
    <xf numFmtId="3" fontId="1" fillId="35" borderId="0" xfId="0" applyNumberFormat="1" applyFont="1" applyFill="1" applyBorder="1" applyAlignment="1">
      <alignment horizontal="center"/>
    </xf>
    <xf numFmtId="3" fontId="20" fillId="35" borderId="21" xfId="0" applyNumberFormat="1" applyFont="1" applyFill="1" applyBorder="1" applyAlignment="1">
      <alignment/>
    </xf>
    <xf numFmtId="0" fontId="4" fillId="35" borderId="0" xfId="0" applyFont="1" applyFill="1" applyBorder="1" applyAlignment="1">
      <alignment horizontal="right"/>
    </xf>
    <xf numFmtId="3" fontId="12" fillId="35" borderId="0" xfId="0" applyNumberFormat="1" applyFont="1" applyFill="1" applyBorder="1" applyAlignment="1">
      <alignment/>
    </xf>
    <xf numFmtId="3" fontId="29" fillId="35" borderId="21" xfId="0" applyNumberFormat="1" applyFont="1" applyFill="1" applyBorder="1" applyAlignment="1">
      <alignment/>
    </xf>
    <xf numFmtId="0" fontId="23" fillId="35" borderId="20" xfId="0" applyFont="1" applyFill="1" applyBorder="1" applyAlignment="1">
      <alignment/>
    </xf>
    <xf numFmtId="0" fontId="4" fillId="35" borderId="38" xfId="0" applyFont="1" applyFill="1" applyBorder="1" applyAlignment="1">
      <alignment horizontal="center" vertical="center" wrapText="1"/>
    </xf>
    <xf numFmtId="0" fontId="4" fillId="38" borderId="0" xfId="59" applyFont="1" applyFill="1" applyBorder="1" applyProtection="1">
      <alignment/>
      <protection locked="0"/>
    </xf>
    <xf numFmtId="0" fontId="1" fillId="35" borderId="19" xfId="0" applyFont="1" applyFill="1" applyBorder="1" applyAlignment="1">
      <alignment horizontal="center" wrapText="1"/>
    </xf>
    <xf numFmtId="0" fontId="42" fillId="35" borderId="29" xfId="0" applyFont="1" applyFill="1" applyBorder="1" applyAlignment="1">
      <alignment/>
    </xf>
    <xf numFmtId="0" fontId="42" fillId="35" borderId="39" xfId="0" applyFont="1" applyFill="1" applyBorder="1" applyAlignment="1">
      <alignment/>
    </xf>
    <xf numFmtId="0" fontId="1" fillId="35" borderId="11" xfId="0" applyFont="1" applyFill="1" applyBorder="1" applyAlignment="1">
      <alignment horizontal="center" wrapText="1"/>
    </xf>
    <xf numFmtId="0" fontId="4" fillId="35" borderId="40" xfId="0" applyFont="1" applyFill="1" applyBorder="1" applyAlignment="1">
      <alignment/>
    </xf>
    <xf numFmtId="0" fontId="4" fillId="35" borderId="4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1" fillId="35" borderId="42" xfId="0" applyFont="1" applyFill="1" applyBorder="1" applyAlignment="1">
      <alignment horizontal="center" wrapText="1"/>
    </xf>
    <xf numFmtId="0" fontId="4" fillId="35" borderId="43" xfId="0" applyFont="1" applyFill="1" applyBorder="1" applyAlignment="1">
      <alignment horizontal="center" vertical="center" wrapText="1"/>
    </xf>
    <xf numFmtId="218" fontId="12" fillId="36" borderId="44" xfId="66" applyNumberFormat="1" applyFont="1" applyFill="1" applyBorder="1" applyAlignment="1">
      <alignment horizontal="center" vertical="center" wrapText="1"/>
    </xf>
    <xf numFmtId="218" fontId="12" fillId="36" borderId="42" xfId="66" applyNumberFormat="1" applyFont="1" applyFill="1" applyBorder="1" applyAlignment="1">
      <alignment horizontal="center" vertical="center" wrapText="1"/>
    </xf>
    <xf numFmtId="218" fontId="12" fillId="36" borderId="45" xfId="66" applyNumberFormat="1" applyFont="1" applyFill="1" applyBorder="1" applyAlignment="1">
      <alignment horizontal="center" vertical="center" wrapText="1"/>
    </xf>
    <xf numFmtId="218" fontId="12" fillId="36" borderId="46" xfId="66" applyNumberFormat="1" applyFont="1" applyFill="1" applyBorder="1" applyAlignment="1">
      <alignment horizontal="center" vertical="center" wrapText="1"/>
    </xf>
    <xf numFmtId="0" fontId="1" fillId="35" borderId="47" xfId="60" applyFont="1" applyFill="1" applyBorder="1" applyAlignment="1">
      <alignment horizontal="right"/>
      <protection/>
    </xf>
    <xf numFmtId="0" fontId="12" fillId="35" borderId="21" xfId="0" applyFont="1" applyFill="1" applyBorder="1" applyAlignment="1">
      <alignment horizontal="right"/>
    </xf>
    <xf numFmtId="0" fontId="1" fillId="35" borderId="0" xfId="0" applyFont="1" applyFill="1" applyBorder="1" applyAlignment="1">
      <alignment vertical="center"/>
    </xf>
    <xf numFmtId="0" fontId="4" fillId="35" borderId="14" xfId="0" applyNumberFormat="1" applyFont="1" applyFill="1" applyBorder="1" applyAlignment="1" applyProtection="1">
      <alignment horizontal="right"/>
      <protection locked="0"/>
    </xf>
    <xf numFmtId="0" fontId="14" fillId="35" borderId="19" xfId="0" applyNumberFormat="1" applyFont="1" applyFill="1" applyBorder="1" applyAlignment="1">
      <alignment horizontal="right"/>
    </xf>
    <xf numFmtId="0" fontId="1" fillId="35" borderId="0" xfId="61" applyFont="1" applyFill="1" applyBorder="1" applyAlignment="1">
      <alignment horizontal="right" vertical="center"/>
      <protection/>
    </xf>
    <xf numFmtId="3" fontId="4" fillId="35" borderId="0" xfId="0" applyNumberFormat="1" applyFont="1" applyFill="1" applyBorder="1" applyAlignment="1">
      <alignment horizontal="right"/>
    </xf>
    <xf numFmtId="0" fontId="45" fillId="35" borderId="20" xfId="62" applyFont="1" applyFill="1" applyBorder="1">
      <alignment/>
      <protection/>
    </xf>
    <xf numFmtId="0" fontId="1" fillId="35" borderId="26" xfId="61" applyFont="1" applyFill="1" applyBorder="1" applyAlignment="1">
      <alignment horizontal="right" vertical="center"/>
      <protection/>
    </xf>
    <xf numFmtId="0" fontId="45" fillId="35" borderId="0" xfId="62" applyFont="1" applyFill="1" applyBorder="1">
      <alignment/>
      <protection/>
    </xf>
    <xf numFmtId="0" fontId="4" fillId="0" borderId="0" xfId="0" applyFont="1" applyAlignment="1">
      <alignment/>
    </xf>
    <xf numFmtId="0" fontId="12" fillId="35" borderId="14" xfId="0" applyFont="1" applyFill="1" applyBorder="1" applyAlignment="1">
      <alignment horizontal="left"/>
    </xf>
    <xf numFmtId="0" fontId="4" fillId="35" borderId="20" xfId="64" applyFont="1" applyFill="1" applyBorder="1" applyAlignment="1">
      <alignment horizontal="center"/>
      <protection/>
    </xf>
    <xf numFmtId="0" fontId="4" fillId="35" borderId="21" xfId="64" applyFont="1" applyFill="1" applyBorder="1" applyAlignment="1">
      <alignment horizontal="center"/>
      <protection/>
    </xf>
    <xf numFmtId="0" fontId="1" fillId="35" borderId="26" xfId="0" applyFont="1" applyFill="1" applyBorder="1" applyAlignment="1">
      <alignment/>
    </xf>
    <xf numFmtId="0" fontId="0" fillId="35" borderId="20" xfId="0" applyFill="1" applyBorder="1" applyAlignment="1">
      <alignment/>
    </xf>
    <xf numFmtId="0" fontId="1" fillId="35" borderId="30" xfId="0" applyFont="1" applyFill="1" applyBorder="1" applyAlignment="1">
      <alignment/>
    </xf>
    <xf numFmtId="0" fontId="10" fillId="35" borderId="48" xfId="0" applyFont="1" applyFill="1" applyBorder="1" applyAlignment="1">
      <alignment horizontal="left"/>
    </xf>
    <xf numFmtId="0" fontId="10" fillId="35" borderId="32" xfId="0" applyFont="1" applyFill="1" applyBorder="1" applyAlignment="1">
      <alignment/>
    </xf>
    <xf numFmtId="0" fontId="4" fillId="35" borderId="36" xfId="0" applyFont="1" applyFill="1" applyBorder="1" applyAlignment="1" applyProtection="1">
      <alignment/>
      <protection/>
    </xf>
    <xf numFmtId="0" fontId="1" fillId="35" borderId="32" xfId="0" applyFont="1" applyFill="1" applyBorder="1" applyAlignment="1">
      <alignment horizontal="left"/>
    </xf>
    <xf numFmtId="0" fontId="1" fillId="35" borderId="36" xfId="0" applyFont="1" applyFill="1" applyBorder="1" applyAlignment="1" applyProtection="1">
      <alignment/>
      <protection/>
    </xf>
    <xf numFmtId="0" fontId="1" fillId="35" borderId="49" xfId="0" applyFont="1" applyFill="1" applyBorder="1" applyAlignment="1">
      <alignment/>
    </xf>
    <xf numFmtId="0" fontId="4" fillId="35" borderId="48" xfId="0" applyFont="1" applyFill="1" applyBorder="1" applyAlignment="1">
      <alignment/>
    </xf>
    <xf numFmtId="3" fontId="30" fillId="37" borderId="5" xfId="0" applyNumberFormat="1" applyFont="1" applyFill="1" applyBorder="1" applyAlignment="1" applyProtection="1">
      <alignment/>
      <protection locked="0"/>
    </xf>
    <xf numFmtId="0" fontId="34" fillId="35" borderId="0" xfId="0" applyFont="1" applyFill="1" applyBorder="1" applyAlignment="1" applyProtection="1">
      <alignment/>
      <protection/>
    </xf>
    <xf numFmtId="3" fontId="30" fillId="35" borderId="23" xfId="0" applyNumberFormat="1" applyFont="1" applyFill="1" applyBorder="1" applyAlignment="1" applyProtection="1">
      <alignment horizontal="center"/>
      <protection/>
    </xf>
    <xf numFmtId="3" fontId="30" fillId="37" borderId="50" xfId="0" applyNumberFormat="1" applyFont="1" applyFill="1" applyBorder="1" applyAlignment="1" applyProtection="1">
      <alignment/>
      <protection locked="0"/>
    </xf>
    <xf numFmtId="3" fontId="1" fillId="35" borderId="0" xfId="0" applyNumberFormat="1" applyFont="1" applyFill="1" applyBorder="1" applyAlignment="1" applyProtection="1">
      <alignment horizontal="center"/>
      <protection/>
    </xf>
    <xf numFmtId="210" fontId="30" fillId="37" borderId="5" xfId="0" applyNumberFormat="1" applyFont="1" applyFill="1" applyBorder="1" applyAlignment="1" applyProtection="1">
      <alignment/>
      <protection locked="0"/>
    </xf>
    <xf numFmtId="3" fontId="36" fillId="39" borderId="5" xfId="0" applyNumberFormat="1" applyFont="1" applyFill="1" applyBorder="1" applyAlignment="1" applyProtection="1">
      <alignment/>
      <protection/>
    </xf>
    <xf numFmtId="0" fontId="20" fillId="35" borderId="0" xfId="0" applyFont="1" applyFill="1" applyBorder="1" applyAlignment="1" applyProtection="1">
      <alignment horizontal="center"/>
      <protection/>
    </xf>
    <xf numFmtId="3" fontId="36" fillId="35" borderId="23" xfId="0" applyNumberFormat="1" applyFont="1" applyFill="1" applyBorder="1" applyAlignment="1" applyProtection="1">
      <alignment horizontal="center"/>
      <protection/>
    </xf>
    <xf numFmtId="0" fontId="4" fillId="35" borderId="5" xfId="0" applyFont="1" applyFill="1" applyBorder="1" applyAlignment="1">
      <alignment horizontal="center" vertical="center" wrapText="1"/>
    </xf>
    <xf numFmtId="0" fontId="4" fillId="35" borderId="30" xfId="64" applyFont="1" applyFill="1" applyBorder="1">
      <alignment/>
      <protection/>
    </xf>
    <xf numFmtId="0" fontId="1" fillId="35" borderId="31" xfId="64" applyFont="1" applyFill="1" applyBorder="1">
      <alignment/>
      <protection/>
    </xf>
    <xf numFmtId="0" fontId="4" fillId="35" borderId="31" xfId="64" applyFont="1" applyFill="1" applyBorder="1">
      <alignment/>
      <protection/>
    </xf>
    <xf numFmtId="0" fontId="4" fillId="35" borderId="31" xfId="64" applyFont="1" applyFill="1" applyBorder="1" applyAlignment="1">
      <alignment horizontal="center"/>
      <protection/>
    </xf>
    <xf numFmtId="0" fontId="10" fillId="35" borderId="47" xfId="64" applyFont="1" applyFill="1" applyBorder="1" applyAlignment="1">
      <alignment horizontal="right"/>
      <protection/>
    </xf>
    <xf numFmtId="0" fontId="4" fillId="35" borderId="32" xfId="64" applyFont="1" applyFill="1" applyBorder="1">
      <alignment/>
      <protection/>
    </xf>
    <xf numFmtId="0" fontId="6" fillId="35" borderId="0" xfId="64" applyFont="1" applyFill="1" applyBorder="1">
      <alignment/>
      <protection/>
    </xf>
    <xf numFmtId="0" fontId="6" fillId="35" borderId="0" xfId="64" applyFont="1" applyFill="1" applyBorder="1" applyAlignment="1">
      <alignment horizontal="center"/>
      <protection/>
    </xf>
    <xf numFmtId="0" fontId="11" fillId="36" borderId="51" xfId="64" applyFont="1" applyFill="1" applyBorder="1">
      <alignment/>
      <protection/>
    </xf>
    <xf numFmtId="0" fontId="0" fillId="35" borderId="0" xfId="64" applyFont="1" applyFill="1" applyBorder="1">
      <alignment/>
      <protection/>
    </xf>
    <xf numFmtId="0" fontId="0" fillId="35" borderId="0" xfId="64" applyFont="1" applyFill="1" applyBorder="1" applyAlignment="1">
      <alignment horizontal="center"/>
      <protection/>
    </xf>
    <xf numFmtId="0" fontId="5" fillId="36" borderId="52" xfId="64" applyFont="1" applyFill="1" applyBorder="1">
      <alignment/>
      <protection/>
    </xf>
    <xf numFmtId="0" fontId="5" fillId="36" borderId="53" xfId="64" applyFont="1" applyFill="1" applyBorder="1">
      <alignment/>
      <protection/>
    </xf>
    <xf numFmtId="3" fontId="4" fillId="35" borderId="0" xfId="64" applyNumberFormat="1" applyFont="1" applyFill="1" applyBorder="1">
      <alignment/>
      <protection/>
    </xf>
    <xf numFmtId="0" fontId="27" fillId="35" borderId="34" xfId="64" applyFont="1" applyFill="1" applyBorder="1">
      <alignment/>
      <protection/>
    </xf>
    <xf numFmtId="0" fontId="1" fillId="35" borderId="34" xfId="60" applyFont="1" applyFill="1" applyBorder="1" applyAlignment="1">
      <alignment horizontal="right"/>
      <protection/>
    </xf>
    <xf numFmtId="0" fontId="27" fillId="35" borderId="33" xfId="64" applyFont="1" applyFill="1" applyBorder="1">
      <alignment/>
      <protection/>
    </xf>
    <xf numFmtId="3" fontId="1" fillId="35" borderId="34" xfId="64" applyNumberFormat="1" applyFont="1" applyFill="1" applyBorder="1" applyAlignment="1">
      <alignment horizontal="center"/>
      <protection/>
    </xf>
    <xf numFmtId="3" fontId="32" fillId="35" borderId="0" xfId="64" applyNumberFormat="1" applyFont="1" applyFill="1" applyBorder="1" applyAlignment="1">
      <alignment horizontal="right"/>
      <protection/>
    </xf>
    <xf numFmtId="0" fontId="4" fillId="35" borderId="34" xfId="64" applyFont="1" applyFill="1" applyBorder="1">
      <alignment/>
      <protection/>
    </xf>
    <xf numFmtId="0" fontId="1" fillId="35" borderId="34" xfId="64" applyFont="1" applyFill="1" applyBorder="1" applyAlignment="1">
      <alignment horizontal="center"/>
      <protection/>
    </xf>
    <xf numFmtId="3" fontId="4" fillId="37" borderId="50" xfId="64" applyNumberFormat="1" applyFont="1" applyFill="1" applyBorder="1" applyAlignment="1">
      <alignment horizontal="right"/>
      <protection/>
    </xf>
    <xf numFmtId="0" fontId="34" fillId="35" borderId="34" xfId="64" applyFont="1" applyFill="1" applyBorder="1">
      <alignment/>
      <protection/>
    </xf>
    <xf numFmtId="0" fontId="1" fillId="35" borderId="34" xfId="64" applyFont="1" applyFill="1" applyBorder="1">
      <alignment/>
      <protection/>
    </xf>
    <xf numFmtId="3" fontId="30" fillId="35" borderId="34" xfId="64" applyNumberFormat="1" applyFont="1" applyFill="1" applyBorder="1">
      <alignment/>
      <protection/>
    </xf>
    <xf numFmtId="0" fontId="28" fillId="35" borderId="0" xfId="64" applyFont="1" applyFill="1" applyBorder="1">
      <alignment/>
      <protection/>
    </xf>
    <xf numFmtId="0" fontId="4" fillId="35" borderId="34" xfId="64" applyFont="1" applyFill="1" applyBorder="1" applyAlignment="1">
      <alignment horizontal="center"/>
      <protection/>
    </xf>
    <xf numFmtId="0" fontId="20" fillId="35" borderId="34" xfId="64" applyFont="1" applyFill="1" applyBorder="1" applyAlignment="1">
      <alignment horizontal="center"/>
      <protection/>
    </xf>
    <xf numFmtId="0" fontId="1" fillId="35" borderId="33" xfId="64" applyFont="1" applyFill="1" applyBorder="1" applyAlignment="1">
      <alignment horizontal="center"/>
      <protection/>
    </xf>
    <xf numFmtId="0" fontId="1" fillId="35" borderId="0" xfId="64" applyFont="1" applyFill="1" applyBorder="1" applyAlignment="1">
      <alignment horizontal="left"/>
      <protection/>
    </xf>
    <xf numFmtId="0" fontId="4" fillId="35" borderId="33" xfId="64" applyFont="1" applyFill="1" applyBorder="1">
      <alignment/>
      <protection/>
    </xf>
    <xf numFmtId="0" fontId="40" fillId="35" borderId="34" xfId="64" applyFont="1" applyFill="1" applyBorder="1">
      <alignment/>
      <protection/>
    </xf>
    <xf numFmtId="3" fontId="36" fillId="35" borderId="34" xfId="64" applyNumberFormat="1" applyFont="1" applyFill="1" applyBorder="1" applyAlignment="1">
      <alignment horizontal="center"/>
      <protection/>
    </xf>
    <xf numFmtId="3" fontId="40" fillId="35" borderId="34" xfId="64" applyNumberFormat="1" applyFont="1" applyFill="1" applyBorder="1">
      <alignment/>
      <protection/>
    </xf>
    <xf numFmtId="0" fontId="4" fillId="35" borderId="39" xfId="64" applyFont="1" applyFill="1" applyBorder="1">
      <alignment/>
      <protection/>
    </xf>
    <xf numFmtId="3" fontId="36" fillId="35" borderId="35" xfId="64" applyNumberFormat="1" applyFont="1" applyFill="1" applyBorder="1">
      <alignment/>
      <protection/>
    </xf>
    <xf numFmtId="3" fontId="1" fillId="35" borderId="34" xfId="64" applyNumberFormat="1" applyFont="1" applyFill="1" applyBorder="1">
      <alignment/>
      <protection/>
    </xf>
    <xf numFmtId="0" fontId="0" fillId="35" borderId="32" xfId="0" applyFont="1" applyFill="1" applyBorder="1" applyAlignment="1">
      <alignment/>
    </xf>
    <xf numFmtId="0" fontId="24" fillId="35" borderId="0" xfId="0" applyFont="1" applyFill="1" applyBorder="1" applyAlignment="1">
      <alignment horizontal="right"/>
    </xf>
    <xf numFmtId="0" fontId="0" fillId="35" borderId="34" xfId="0" applyFont="1" applyFill="1" applyBorder="1" applyAlignment="1">
      <alignment/>
    </xf>
    <xf numFmtId="0" fontId="1" fillId="35" borderId="0" xfId="62" applyFont="1" applyFill="1" applyBorder="1">
      <alignment/>
      <protection/>
    </xf>
    <xf numFmtId="0" fontId="0" fillId="35" borderId="33" xfId="0" applyFill="1" applyBorder="1" applyAlignment="1">
      <alignment/>
    </xf>
    <xf numFmtId="0" fontId="4" fillId="35" borderId="49" xfId="64" applyFont="1" applyFill="1" applyBorder="1">
      <alignment/>
      <protection/>
    </xf>
    <xf numFmtId="0" fontId="1" fillId="35" borderId="40" xfId="64" applyFont="1" applyFill="1" applyBorder="1">
      <alignment/>
      <protection/>
    </xf>
    <xf numFmtId="0" fontId="4" fillId="35" borderId="40" xfId="64" applyFont="1" applyFill="1" applyBorder="1" applyAlignment="1">
      <alignment horizontal="center"/>
      <protection/>
    </xf>
    <xf numFmtId="0" fontId="4" fillId="35" borderId="41" xfId="64" applyFont="1" applyFill="1" applyBorder="1" applyAlignment="1">
      <alignment horizontal="center"/>
      <protection/>
    </xf>
    <xf numFmtId="3" fontId="4" fillId="35" borderId="35" xfId="0" applyNumberFormat="1" applyFont="1" applyFill="1" applyBorder="1" applyAlignment="1">
      <alignment/>
    </xf>
    <xf numFmtId="0" fontId="0" fillId="35" borderId="49" xfId="0" applyFill="1" applyBorder="1" applyAlignment="1">
      <alignment/>
    </xf>
    <xf numFmtId="0" fontId="0" fillId="35" borderId="40" xfId="0" applyFill="1" applyBorder="1" applyAlignment="1">
      <alignment/>
    </xf>
    <xf numFmtId="0" fontId="0" fillId="35" borderId="41" xfId="0" applyFill="1" applyBorder="1" applyAlignment="1">
      <alignment/>
    </xf>
    <xf numFmtId="0" fontId="13" fillId="35" borderId="34" xfId="62" applyFont="1" applyFill="1" applyBorder="1">
      <alignment/>
      <protection/>
    </xf>
    <xf numFmtId="3" fontId="4" fillId="37" borderId="50" xfId="0" applyNumberFormat="1" applyFont="1" applyFill="1" applyBorder="1" applyAlignment="1">
      <alignment horizontal="right"/>
    </xf>
    <xf numFmtId="0" fontId="0" fillId="35" borderId="39" xfId="0" applyFill="1" applyBorder="1" applyAlignment="1">
      <alignment/>
    </xf>
    <xf numFmtId="0" fontId="4" fillId="35" borderId="28" xfId="0" applyFont="1" applyFill="1" applyBorder="1" applyAlignment="1">
      <alignment/>
    </xf>
    <xf numFmtId="0" fontId="4" fillId="35" borderId="26" xfId="0" applyFont="1" applyFill="1" applyBorder="1" applyAlignment="1">
      <alignment/>
    </xf>
    <xf numFmtId="0" fontId="23" fillId="35" borderId="25" xfId="61" applyFont="1" applyFill="1" applyBorder="1" applyAlignment="1">
      <alignment horizontal="right" vertical="center"/>
      <protection/>
    </xf>
    <xf numFmtId="3" fontId="4" fillId="37" borderId="39" xfId="0" applyNumberFormat="1" applyFont="1" applyFill="1" applyBorder="1" applyAlignment="1">
      <alignment horizontal="center"/>
    </xf>
    <xf numFmtId="0" fontId="0" fillId="35" borderId="33" xfId="0" applyFill="1" applyBorder="1" applyAlignment="1">
      <alignment horizontal="center"/>
    </xf>
    <xf numFmtId="0" fontId="0" fillId="35" borderId="34" xfId="0" applyFill="1" applyBorder="1" applyAlignment="1">
      <alignment horizontal="center"/>
    </xf>
    <xf numFmtId="3" fontId="4" fillId="39" borderId="50" xfId="0" applyNumberFormat="1" applyFont="1" applyFill="1" applyBorder="1" applyAlignment="1" applyProtection="1">
      <alignment/>
      <protection/>
    </xf>
    <xf numFmtId="3" fontId="4" fillId="35" borderId="39" xfId="0" applyNumberFormat="1" applyFont="1" applyFill="1" applyBorder="1" applyAlignment="1" applyProtection="1">
      <alignment/>
      <protection/>
    </xf>
    <xf numFmtId="3" fontId="36" fillId="39" borderId="50" xfId="0" applyNumberFormat="1" applyFont="1" applyFill="1" applyBorder="1" applyAlignment="1" applyProtection="1">
      <alignment/>
      <protection/>
    </xf>
    <xf numFmtId="3" fontId="30" fillId="39" borderId="50" xfId="0" applyNumberFormat="1" applyFont="1" applyFill="1" applyBorder="1" applyAlignment="1" applyProtection="1">
      <alignment/>
      <protection/>
    </xf>
    <xf numFmtId="0" fontId="12" fillId="35" borderId="0" xfId="0" applyFont="1" applyFill="1" applyBorder="1" applyAlignment="1">
      <alignment horizontal="center"/>
    </xf>
    <xf numFmtId="0" fontId="12" fillId="35" borderId="34" xfId="0" applyFont="1" applyFill="1" applyBorder="1" applyAlignment="1">
      <alignment horizontal="center"/>
    </xf>
    <xf numFmtId="0" fontId="12" fillId="35" borderId="31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4" fontId="0" fillId="0" borderId="0" xfId="0" applyNumberFormat="1" applyAlignment="1">
      <alignment horizontal="left"/>
    </xf>
    <xf numFmtId="3" fontId="0" fillId="35" borderId="0" xfId="0" applyNumberFormat="1" applyFill="1" applyBorder="1" applyAlignment="1">
      <alignment horizontal="center"/>
    </xf>
    <xf numFmtId="3" fontId="30" fillId="39" borderId="50" xfId="0" applyNumberFormat="1" applyFont="1" applyFill="1" applyBorder="1" applyAlignment="1">
      <alignment horizontal="center"/>
    </xf>
    <xf numFmtId="0" fontId="4" fillId="38" borderId="34" xfId="59" applyFont="1" applyFill="1" applyBorder="1" applyProtection="1">
      <alignment/>
      <protection locked="0"/>
    </xf>
    <xf numFmtId="0" fontId="4" fillId="38" borderId="54" xfId="59" applyFont="1" applyFill="1" applyBorder="1" applyProtection="1">
      <alignment/>
      <protection locked="0"/>
    </xf>
    <xf numFmtId="3" fontId="30" fillId="35" borderId="29" xfId="0" applyNumberFormat="1" applyFont="1" applyFill="1" applyBorder="1" applyAlignment="1" applyProtection="1">
      <alignment/>
      <protection/>
    </xf>
    <xf numFmtId="3" fontId="30" fillId="35" borderId="0" xfId="0" applyNumberFormat="1" applyFont="1" applyFill="1" applyBorder="1" applyAlignment="1" applyProtection="1">
      <alignment/>
      <protection/>
    </xf>
    <xf numFmtId="219" fontId="46" fillId="36" borderId="55" xfId="75" applyNumberFormat="1" applyFont="1" applyFill="1" applyBorder="1" applyAlignment="1">
      <alignment horizontal="center" wrapText="1"/>
    </xf>
    <xf numFmtId="219" fontId="46" fillId="36" borderId="56" xfId="75" applyNumberFormat="1" applyFont="1" applyFill="1" applyBorder="1" applyAlignment="1">
      <alignment horizontal="center" wrapText="1"/>
    </xf>
    <xf numFmtId="219" fontId="46" fillId="36" borderId="57" xfId="75" applyNumberFormat="1" applyFont="1" applyFill="1" applyBorder="1" applyAlignment="1">
      <alignment horizontal="center" wrapText="1"/>
    </xf>
    <xf numFmtId="219" fontId="46" fillId="36" borderId="58" xfId="75" applyNumberFormat="1" applyFont="1" applyFill="1" applyBorder="1" applyAlignment="1">
      <alignment horizontal="center" wrapText="1"/>
    </xf>
    <xf numFmtId="219" fontId="46" fillId="36" borderId="59" xfId="75" applyNumberFormat="1" applyFont="1" applyFill="1" applyBorder="1" applyAlignment="1">
      <alignment horizontal="center" wrapText="1"/>
    </xf>
    <xf numFmtId="0" fontId="47" fillId="35" borderId="60" xfId="0" applyFont="1" applyFill="1" applyBorder="1" applyAlignment="1">
      <alignment/>
    </xf>
    <xf numFmtId="176" fontId="47" fillId="35" borderId="29" xfId="75" applyNumberFormat="1" applyFont="1" applyFill="1" applyBorder="1" applyAlignment="1">
      <alignment wrapText="1"/>
    </xf>
    <xf numFmtId="0" fontId="47" fillId="35" borderId="29" xfId="0" applyFont="1" applyFill="1" applyBorder="1" applyAlignment="1">
      <alignment/>
    </xf>
    <xf numFmtId="0" fontId="47" fillId="35" borderId="39" xfId="0" applyFont="1" applyFill="1" applyBorder="1" applyAlignment="1">
      <alignment/>
    </xf>
    <xf numFmtId="221" fontId="46" fillId="36" borderId="55" xfId="75" applyNumberFormat="1" applyFont="1" applyFill="1" applyBorder="1" applyAlignment="1">
      <alignment horizontal="center" wrapText="1"/>
    </xf>
    <xf numFmtId="221" fontId="46" fillId="36" borderId="56" xfId="75" applyNumberFormat="1" applyFont="1" applyFill="1" applyBorder="1" applyAlignment="1">
      <alignment horizontal="center" wrapText="1"/>
    </xf>
    <xf numFmtId="221" fontId="46" fillId="36" borderId="58" xfId="75" applyNumberFormat="1" applyFont="1" applyFill="1" applyBorder="1" applyAlignment="1">
      <alignment horizontal="center" wrapText="1"/>
    </xf>
    <xf numFmtId="3" fontId="36" fillId="39" borderId="50" xfId="0" applyNumberFormat="1" applyFont="1" applyFill="1" applyBorder="1" applyAlignment="1" applyProtection="1">
      <alignment horizontal="right"/>
      <protection/>
    </xf>
    <xf numFmtId="219" fontId="46" fillId="36" borderId="61" xfId="75" applyNumberFormat="1" applyFont="1" applyFill="1" applyBorder="1" applyAlignment="1">
      <alignment horizontal="center" wrapText="1"/>
    </xf>
    <xf numFmtId="219" fontId="46" fillId="36" borderId="62" xfId="75" applyNumberFormat="1" applyFont="1" applyFill="1" applyBorder="1" applyAlignment="1">
      <alignment horizontal="center" wrapText="1"/>
    </xf>
    <xf numFmtId="219" fontId="46" fillId="36" borderId="63" xfId="75" applyNumberFormat="1" applyFont="1" applyFill="1" applyBorder="1" applyAlignment="1">
      <alignment horizontal="center" wrapText="1"/>
    </xf>
    <xf numFmtId="0" fontId="4" fillId="38" borderId="40" xfId="59" applyFont="1" applyFill="1" applyBorder="1" applyProtection="1">
      <alignment/>
      <protection locked="0"/>
    </xf>
    <xf numFmtId="0" fontId="4" fillId="38" borderId="41" xfId="59" applyFont="1" applyFill="1" applyBorder="1" applyProtection="1">
      <alignment/>
      <protection locked="0"/>
    </xf>
    <xf numFmtId="0" fontId="4" fillId="35" borderId="31" xfId="0" applyFont="1" applyFill="1" applyBorder="1" applyAlignment="1">
      <alignment horizontal="center"/>
    </xf>
    <xf numFmtId="0" fontId="23" fillId="35" borderId="27" xfId="61" applyFont="1" applyFill="1" applyBorder="1" applyAlignment="1">
      <alignment horizontal="right" vertical="center"/>
      <protection/>
    </xf>
    <xf numFmtId="0" fontId="4" fillId="35" borderId="25" xfId="0" applyFont="1" applyFill="1" applyBorder="1" applyAlignment="1">
      <alignment/>
    </xf>
    <xf numFmtId="0" fontId="21" fillId="35" borderId="11" xfId="0" applyNumberFormat="1" applyFont="1" applyFill="1" applyBorder="1" applyAlignment="1" applyProtection="1">
      <alignment/>
      <protection locked="0"/>
    </xf>
    <xf numFmtId="0" fontId="1" fillId="35" borderId="48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" fillId="35" borderId="47" xfId="0" applyFont="1" applyFill="1" applyBorder="1" applyAlignment="1">
      <alignment horizontal="center"/>
    </xf>
    <xf numFmtId="223" fontId="4" fillId="37" borderId="5" xfId="0" applyNumberFormat="1" applyFont="1" applyFill="1" applyBorder="1" applyAlignment="1">
      <alignment horizontal="right"/>
    </xf>
    <xf numFmtId="223" fontId="4" fillId="35" borderId="13" xfId="0" applyNumberFormat="1" applyFont="1" applyFill="1" applyBorder="1" applyAlignment="1" applyProtection="1">
      <alignment horizontal="right"/>
      <protection locked="0"/>
    </xf>
    <xf numFmtId="223" fontId="4" fillId="35" borderId="0" xfId="0" applyNumberFormat="1" applyFont="1" applyFill="1" applyBorder="1" applyAlignment="1">
      <alignment horizontal="right"/>
    </xf>
    <xf numFmtId="223" fontId="4" fillId="35" borderId="16" xfId="0" applyNumberFormat="1" applyFont="1" applyFill="1" applyBorder="1" applyAlignment="1" applyProtection="1">
      <alignment horizontal="right"/>
      <protection locked="0"/>
    </xf>
    <xf numFmtId="223" fontId="4" fillId="35" borderId="23" xfId="0" applyNumberFormat="1" applyFont="1" applyFill="1" applyBorder="1" applyAlignment="1">
      <alignment horizontal="right"/>
    </xf>
    <xf numFmtId="223" fontId="4" fillId="35" borderId="13" xfId="0" applyNumberFormat="1" applyFont="1" applyFill="1" applyBorder="1" applyAlignment="1">
      <alignment/>
    </xf>
    <xf numFmtId="223" fontId="4" fillId="35" borderId="25" xfId="0" applyNumberFormat="1" applyFont="1" applyFill="1" applyBorder="1" applyAlignment="1">
      <alignment/>
    </xf>
    <xf numFmtId="223" fontId="4" fillId="35" borderId="23" xfId="0" applyNumberFormat="1" applyFont="1" applyFill="1" applyBorder="1" applyAlignment="1">
      <alignment/>
    </xf>
    <xf numFmtId="223" fontId="4" fillId="35" borderId="22" xfId="0" applyNumberFormat="1" applyFont="1" applyFill="1" applyBorder="1" applyAlignment="1" applyProtection="1">
      <alignment horizontal="right"/>
      <protection locked="0"/>
    </xf>
    <xf numFmtId="223" fontId="4" fillId="35" borderId="25" xfId="0" applyNumberFormat="1" applyFont="1" applyFill="1" applyBorder="1" applyAlignment="1" applyProtection="1">
      <alignment horizontal="right"/>
      <protection locked="0"/>
    </xf>
    <xf numFmtId="223" fontId="4" fillId="35" borderId="23" xfId="0" applyNumberFormat="1" applyFont="1" applyFill="1" applyBorder="1" applyAlignment="1" applyProtection="1">
      <alignment horizontal="right"/>
      <protection locked="0"/>
    </xf>
    <xf numFmtId="223" fontId="4" fillId="35" borderId="23" xfId="0" applyNumberFormat="1" applyFont="1" applyFill="1" applyBorder="1" applyAlignment="1" applyProtection="1">
      <alignment/>
      <protection locked="0"/>
    </xf>
    <xf numFmtId="223" fontId="4" fillId="35" borderId="14" xfId="0" applyNumberFormat="1" applyFont="1" applyFill="1" applyBorder="1" applyAlignment="1" applyProtection="1">
      <alignment horizontal="right"/>
      <protection locked="0"/>
    </xf>
    <xf numFmtId="223" fontId="4" fillId="35" borderId="0" xfId="0" applyNumberFormat="1" applyFont="1" applyFill="1" applyBorder="1" applyAlignment="1" applyProtection="1">
      <alignment horizontal="right"/>
      <protection locked="0"/>
    </xf>
    <xf numFmtId="223" fontId="21" fillId="35" borderId="0" xfId="0" applyNumberFormat="1" applyFont="1" applyFill="1" applyBorder="1" applyAlignment="1" applyProtection="1">
      <alignment/>
      <protection locked="0"/>
    </xf>
    <xf numFmtId="223" fontId="14" fillId="35" borderId="0" xfId="0" applyNumberFormat="1" applyFont="1" applyFill="1" applyBorder="1" applyAlignment="1">
      <alignment horizontal="right"/>
    </xf>
    <xf numFmtId="223" fontId="14" fillId="35" borderId="25" xfId="0" applyNumberFormat="1" applyFont="1" applyFill="1" applyBorder="1" applyAlignment="1">
      <alignment horizontal="right"/>
    </xf>
    <xf numFmtId="3" fontId="4" fillId="0" borderId="5" xfId="0" applyNumberFormat="1" applyFont="1" applyFill="1" applyBorder="1" applyAlignment="1">
      <alignment horizontal="right"/>
    </xf>
    <xf numFmtId="3" fontId="0" fillId="37" borderId="39" xfId="0" applyNumberFormat="1" applyFill="1" applyBorder="1" applyAlignment="1">
      <alignment horizontal="center"/>
    </xf>
    <xf numFmtId="0" fontId="35" fillId="35" borderId="0" xfId="0" applyFont="1" applyFill="1" applyBorder="1" applyAlignment="1" applyProtection="1">
      <alignment/>
      <protection/>
    </xf>
    <xf numFmtId="3" fontId="1" fillId="0" borderId="34" xfId="64" applyNumberFormat="1" applyFont="1" applyFill="1" applyBorder="1" applyAlignment="1">
      <alignment horizontal="center"/>
      <protection/>
    </xf>
    <xf numFmtId="3" fontId="4" fillId="39" borderId="50" xfId="0" applyNumberFormat="1" applyFont="1" applyFill="1" applyBorder="1" applyAlignment="1">
      <alignment/>
    </xf>
    <xf numFmtId="3" fontId="30" fillId="0" borderId="50" xfId="0" applyNumberFormat="1" applyFont="1" applyFill="1" applyBorder="1" applyAlignment="1" applyProtection="1">
      <alignment horizontal="right"/>
      <protection/>
    </xf>
    <xf numFmtId="3" fontId="4" fillId="35" borderId="0" xfId="0" applyNumberFormat="1" applyFont="1" applyFill="1" applyBorder="1" applyAlignment="1">
      <alignment/>
    </xf>
    <xf numFmtId="3" fontId="4" fillId="39" borderId="39" xfId="0" applyNumberFormat="1" applyFont="1" applyFill="1" applyBorder="1" applyAlignment="1">
      <alignment horizontal="center"/>
    </xf>
    <xf numFmtId="0" fontId="5" fillId="36" borderId="19" xfId="64" applyFont="1" applyFill="1" applyBorder="1">
      <alignment/>
      <protection/>
    </xf>
    <xf numFmtId="3" fontId="4" fillId="39" borderId="60" xfId="0" applyNumberFormat="1" applyFont="1" applyFill="1" applyBorder="1" applyAlignment="1">
      <alignment/>
    </xf>
    <xf numFmtId="0" fontId="6" fillId="39" borderId="29" xfId="0" applyFont="1" applyFill="1" applyBorder="1" applyAlignment="1">
      <alignment/>
    </xf>
    <xf numFmtId="0" fontId="0" fillId="39" borderId="29" xfId="0" applyFont="1" applyFill="1" applyBorder="1" applyAlignment="1">
      <alignment/>
    </xf>
    <xf numFmtId="0" fontId="0" fillId="39" borderId="29" xfId="0" applyFill="1" applyBorder="1" applyAlignment="1">
      <alignment/>
    </xf>
    <xf numFmtId="0" fontId="4" fillId="39" borderId="29" xfId="0" applyFont="1" applyFill="1" applyBorder="1" applyAlignment="1">
      <alignment/>
    </xf>
    <xf numFmtId="0" fontId="13" fillId="39" borderId="38" xfId="62" applyFont="1" applyFill="1" applyBorder="1">
      <alignment/>
      <protection/>
    </xf>
    <xf numFmtId="0" fontId="4" fillId="39" borderId="39" xfId="0" applyFont="1" applyFill="1" applyBorder="1" applyAlignment="1">
      <alignment/>
    </xf>
    <xf numFmtId="3" fontId="4" fillId="40" borderId="64" xfId="75" applyNumberFormat="1" applyFont="1" applyFill="1" applyBorder="1" applyAlignment="1">
      <alignment horizontal="center" wrapText="1"/>
    </xf>
    <xf numFmtId="3" fontId="4" fillId="41" borderId="0" xfId="59" applyNumberFormat="1" applyFont="1" applyFill="1" applyBorder="1" applyProtection="1">
      <alignment/>
      <protection locked="0"/>
    </xf>
    <xf numFmtId="3" fontId="4" fillId="41" borderId="34" xfId="59" applyNumberFormat="1" applyFont="1" applyFill="1" applyBorder="1" applyProtection="1">
      <alignment/>
      <protection locked="0"/>
    </xf>
    <xf numFmtId="3" fontId="4" fillId="41" borderId="11" xfId="59" applyNumberFormat="1" applyFont="1" applyFill="1" applyBorder="1" applyProtection="1">
      <alignment/>
      <protection locked="0"/>
    </xf>
    <xf numFmtId="3" fontId="4" fillId="41" borderId="33" xfId="59" applyNumberFormat="1" applyFont="1" applyFill="1" applyBorder="1" applyProtection="1">
      <alignment/>
      <protection locked="0"/>
    </xf>
    <xf numFmtId="3" fontId="4" fillId="40" borderId="5" xfId="75" applyNumberFormat="1" applyFont="1" applyFill="1" applyBorder="1" applyAlignment="1">
      <alignment horizontal="center" wrapText="1"/>
    </xf>
    <xf numFmtId="3" fontId="4" fillId="40" borderId="60" xfId="75" applyNumberFormat="1" applyFont="1" applyFill="1" applyBorder="1" applyAlignment="1">
      <alignment horizontal="center" wrapText="1"/>
    </xf>
    <xf numFmtId="3" fontId="4" fillId="40" borderId="65" xfId="75" applyNumberFormat="1" applyFont="1" applyFill="1" applyBorder="1" applyAlignment="1">
      <alignment horizontal="center" wrapText="1"/>
    </xf>
    <xf numFmtId="3" fontId="4" fillId="40" borderId="50" xfId="75" applyNumberFormat="1" applyFont="1" applyFill="1" applyBorder="1" applyAlignment="1">
      <alignment horizontal="center" wrapText="1"/>
    </xf>
    <xf numFmtId="3" fontId="4" fillId="41" borderId="40" xfId="59" applyNumberFormat="1" applyFont="1" applyFill="1" applyBorder="1" applyProtection="1">
      <alignment/>
      <protection locked="0"/>
    </xf>
    <xf numFmtId="3" fontId="4" fillId="41" borderId="41" xfId="59" applyNumberFormat="1" applyFont="1" applyFill="1" applyBorder="1" applyProtection="1">
      <alignment/>
      <protection locked="0"/>
    </xf>
    <xf numFmtId="3" fontId="4" fillId="39" borderId="60" xfId="0" applyNumberFormat="1" applyFont="1" applyFill="1" applyBorder="1" applyAlignment="1">
      <alignment horizontal="right"/>
    </xf>
    <xf numFmtId="3" fontId="0" fillId="40" borderId="24" xfId="0" applyNumberFormat="1" applyFill="1" applyBorder="1" applyAlignment="1">
      <alignment horizontal="center"/>
    </xf>
    <xf numFmtId="3" fontId="0" fillId="40" borderId="53" xfId="0" applyNumberFormat="1" applyFill="1" applyBorder="1" applyAlignment="1">
      <alignment horizontal="center"/>
    </xf>
    <xf numFmtId="3" fontId="0" fillId="40" borderId="5" xfId="0" applyNumberFormat="1" applyFill="1" applyBorder="1" applyAlignment="1">
      <alignment horizontal="center"/>
    </xf>
    <xf numFmtId="200" fontId="0" fillId="40" borderId="5" xfId="66" applyNumberFormat="1" applyFont="1" applyFill="1" applyBorder="1" applyAlignment="1">
      <alignment horizontal="center"/>
    </xf>
    <xf numFmtId="3" fontId="0" fillId="40" borderId="50" xfId="0" applyNumberFormat="1" applyFill="1" applyBorder="1" applyAlignment="1">
      <alignment horizontal="center"/>
    </xf>
    <xf numFmtId="3" fontId="30" fillId="40" borderId="50" xfId="0" applyNumberFormat="1" applyFont="1" applyFill="1" applyBorder="1" applyAlignment="1">
      <alignment horizontal="center"/>
    </xf>
    <xf numFmtId="0" fontId="1" fillId="40" borderId="50" xfId="0" applyFont="1" applyFill="1" applyBorder="1" applyAlignment="1">
      <alignment horizontal="center"/>
    </xf>
    <xf numFmtId="3" fontId="4" fillId="37" borderId="13" xfId="0" applyNumberFormat="1" applyFont="1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35" xfId="0" applyFill="1" applyBorder="1" applyAlignment="1">
      <alignment/>
    </xf>
    <xf numFmtId="0" fontId="4" fillId="37" borderId="22" xfId="0" applyFont="1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34" xfId="0" applyFill="1" applyBorder="1" applyAlignment="1">
      <alignment/>
    </xf>
    <xf numFmtId="0" fontId="4" fillId="37" borderId="18" xfId="0" applyFont="1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33" xfId="0" applyFill="1" applyBorder="1" applyAlignment="1">
      <alignment/>
    </xf>
    <xf numFmtId="0" fontId="13" fillId="37" borderId="15" xfId="62" applyFont="1" applyFill="1" applyBorder="1">
      <alignment/>
      <protection/>
    </xf>
    <xf numFmtId="0" fontId="13" fillId="37" borderId="25" xfId="62" applyFont="1" applyFill="1" applyBorder="1">
      <alignment/>
      <protection/>
    </xf>
    <xf numFmtId="0" fontId="13" fillId="37" borderId="19" xfId="62" applyFont="1" applyFill="1" applyBorder="1">
      <alignment/>
      <protection/>
    </xf>
    <xf numFmtId="3" fontId="4" fillId="37" borderId="13" xfId="0" applyNumberFormat="1" applyFont="1" applyFill="1" applyBorder="1" applyAlignment="1">
      <alignment horizontal="right"/>
    </xf>
    <xf numFmtId="3" fontId="36" fillId="37" borderId="50" xfId="0" applyNumberFormat="1" applyFont="1" applyFill="1" applyBorder="1" applyAlignment="1" applyProtection="1">
      <alignment horizontal="center"/>
      <protection locked="0"/>
    </xf>
    <xf numFmtId="3" fontId="30" fillId="37" borderId="50" xfId="0" applyNumberFormat="1" applyFont="1" applyFill="1" applyBorder="1" applyAlignment="1" applyProtection="1">
      <alignment horizontal="center"/>
      <protection locked="0"/>
    </xf>
    <xf numFmtId="0" fontId="1" fillId="35" borderId="48" xfId="0" applyFont="1" applyFill="1" applyBorder="1" applyAlignment="1">
      <alignment horizontal="center" wrapText="1"/>
    </xf>
    <xf numFmtId="0" fontId="4" fillId="35" borderId="66" xfId="0" applyFont="1" applyFill="1" applyBorder="1" applyAlignment="1">
      <alignment horizontal="center" vertical="center" wrapText="1"/>
    </xf>
    <xf numFmtId="49" fontId="1" fillId="35" borderId="48" xfId="75" applyNumberFormat="1" applyFont="1" applyFill="1" applyBorder="1" applyAlignment="1">
      <alignment horizontal="center" wrapText="1"/>
    </xf>
    <xf numFmtId="0" fontId="1" fillId="35" borderId="66" xfId="0" applyFont="1" applyFill="1" applyBorder="1" applyAlignment="1">
      <alignment horizontal="center" wrapText="1"/>
    </xf>
    <xf numFmtId="0" fontId="1" fillId="35" borderId="49" xfId="0" applyFont="1" applyFill="1" applyBorder="1" applyAlignment="1">
      <alignment horizontal="center" wrapText="1"/>
    </xf>
    <xf numFmtId="0" fontId="12" fillId="35" borderId="30" xfId="0" applyFont="1" applyFill="1" applyBorder="1" applyAlignment="1">
      <alignment horizontal="center"/>
    </xf>
    <xf numFmtId="0" fontId="12" fillId="35" borderId="32" xfId="0" applyFont="1" applyFill="1" applyBorder="1" applyAlignment="1">
      <alignment horizontal="center"/>
    </xf>
    <xf numFmtId="0" fontId="4" fillId="35" borderId="32" xfId="0" applyFont="1" applyFill="1" applyBorder="1" applyAlignment="1">
      <alignment horizontal="center"/>
    </xf>
    <xf numFmtId="0" fontId="42" fillId="35" borderId="66" xfId="0" applyFont="1" applyFill="1" applyBorder="1" applyAlignment="1">
      <alignment/>
    </xf>
    <xf numFmtId="3" fontId="4" fillId="40" borderId="67" xfId="75" applyNumberFormat="1" applyFont="1" applyFill="1" applyBorder="1" applyAlignment="1">
      <alignment horizontal="center" wrapText="1"/>
    </xf>
    <xf numFmtId="3" fontId="4" fillId="41" borderId="32" xfId="59" applyNumberFormat="1" applyFont="1" applyFill="1" applyBorder="1" applyProtection="1">
      <alignment/>
      <protection locked="0"/>
    </xf>
    <xf numFmtId="3" fontId="4" fillId="41" borderId="48" xfId="59" applyNumberFormat="1" applyFont="1" applyFill="1" applyBorder="1" applyProtection="1">
      <alignment/>
      <protection locked="0"/>
    </xf>
    <xf numFmtId="3" fontId="4" fillId="40" borderId="68" xfId="75" applyNumberFormat="1" applyFont="1" applyFill="1" applyBorder="1" applyAlignment="1">
      <alignment horizontal="center" wrapText="1"/>
    </xf>
    <xf numFmtId="3" fontId="4" fillId="40" borderId="69" xfId="75" applyNumberFormat="1" applyFont="1" applyFill="1" applyBorder="1" applyAlignment="1">
      <alignment horizontal="center" wrapText="1"/>
    </xf>
    <xf numFmtId="3" fontId="4" fillId="40" borderId="66" xfId="75" applyNumberFormat="1" applyFont="1" applyFill="1" applyBorder="1" applyAlignment="1">
      <alignment horizontal="center" wrapText="1"/>
    </xf>
    <xf numFmtId="3" fontId="4" fillId="40" borderId="70" xfId="75" applyNumberFormat="1" applyFont="1" applyFill="1" applyBorder="1" applyAlignment="1">
      <alignment horizontal="center" wrapText="1"/>
    </xf>
    <xf numFmtId="0" fontId="21" fillId="35" borderId="18" xfId="0" applyNumberFormat="1" applyFont="1" applyFill="1" applyBorder="1" applyAlignment="1" applyProtection="1">
      <alignment/>
      <protection locked="0"/>
    </xf>
    <xf numFmtId="0" fontId="4" fillId="35" borderId="18" xfId="0" applyFont="1" applyFill="1" applyBorder="1" applyAlignment="1" quotePrefix="1">
      <alignment horizontal="left"/>
    </xf>
    <xf numFmtId="3" fontId="0" fillId="0" borderId="50" xfId="0" applyNumberFormat="1" applyFill="1" applyBorder="1" applyAlignment="1">
      <alignment horizontal="center"/>
    </xf>
    <xf numFmtId="3" fontId="4" fillId="0" borderId="50" xfId="0" applyNumberFormat="1" applyFont="1" applyFill="1" applyBorder="1" applyAlignment="1">
      <alignment horizontal="center"/>
    </xf>
    <xf numFmtId="49" fontId="1" fillId="35" borderId="21" xfId="64" applyNumberFormat="1" applyFont="1" applyFill="1" applyBorder="1">
      <alignment/>
      <protection/>
    </xf>
    <xf numFmtId="2" fontId="29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3" fontId="4" fillId="37" borderId="5" xfId="56" applyNumberFormat="1" applyFont="1" applyFill="1" applyBorder="1" applyAlignment="1">
      <alignment horizontal="right"/>
      <protection/>
    </xf>
    <xf numFmtId="3" fontId="36" fillId="37" borderId="50" xfId="0" applyNumberFormat="1" applyFont="1" applyFill="1" applyBorder="1" applyAlignment="1" applyProtection="1">
      <alignment horizontal="right"/>
      <protection locked="0"/>
    </xf>
    <xf numFmtId="0" fontId="4" fillId="35" borderId="30" xfId="65" applyFont="1" applyFill="1" applyBorder="1">
      <alignment/>
      <protection/>
    </xf>
    <xf numFmtId="0" fontId="1" fillId="35" borderId="31" xfId="65" applyFont="1" applyFill="1" applyBorder="1">
      <alignment/>
      <protection/>
    </xf>
    <xf numFmtId="0" fontId="4" fillId="35" borderId="31" xfId="65" applyFont="1" applyFill="1" applyBorder="1">
      <alignment/>
      <protection/>
    </xf>
    <xf numFmtId="0" fontId="4" fillId="35" borderId="31" xfId="65" applyFont="1" applyFill="1" applyBorder="1" applyAlignment="1">
      <alignment horizontal="center"/>
      <protection/>
    </xf>
    <xf numFmtId="0" fontId="10" fillId="35" borderId="47" xfId="65" applyFont="1" applyFill="1" applyBorder="1" applyAlignment="1">
      <alignment horizontal="right"/>
      <protection/>
    </xf>
    <xf numFmtId="0" fontId="0" fillId="0" borderId="0" xfId="52">
      <alignment/>
      <protection/>
    </xf>
    <xf numFmtId="0" fontId="4" fillId="35" borderId="32" xfId="65" applyFont="1" applyFill="1" applyBorder="1">
      <alignment/>
      <protection/>
    </xf>
    <xf numFmtId="0" fontId="11" fillId="36" borderId="13" xfId="65" applyFont="1" applyFill="1" applyBorder="1">
      <alignment/>
      <protection/>
    </xf>
    <xf numFmtId="0" fontId="6" fillId="36" borderId="14" xfId="65" applyFont="1" applyFill="1" applyBorder="1">
      <alignment/>
      <protection/>
    </xf>
    <xf numFmtId="0" fontId="6" fillId="36" borderId="15" xfId="65" applyFont="1" applyFill="1" applyBorder="1">
      <alignment/>
      <protection/>
    </xf>
    <xf numFmtId="0" fontId="6" fillId="35" borderId="0" xfId="65" applyFont="1" applyFill="1" applyBorder="1">
      <alignment/>
      <protection/>
    </xf>
    <xf numFmtId="0" fontId="11" fillId="36" borderId="16" xfId="65" applyFont="1" applyFill="1" applyBorder="1">
      <alignment/>
      <protection/>
    </xf>
    <xf numFmtId="0" fontId="6" fillId="35" borderId="0" xfId="65" applyFont="1" applyFill="1" applyBorder="1" applyAlignment="1">
      <alignment horizontal="center"/>
      <protection/>
    </xf>
    <xf numFmtId="0" fontId="11" fillId="36" borderId="51" xfId="65" applyFont="1" applyFill="1" applyBorder="1">
      <alignment/>
      <protection/>
    </xf>
    <xf numFmtId="0" fontId="0" fillId="35" borderId="0" xfId="65" applyFont="1" applyFill="1" applyBorder="1">
      <alignment/>
      <protection/>
    </xf>
    <xf numFmtId="0" fontId="5" fillId="36" borderId="24" xfId="65" applyFont="1" applyFill="1" applyBorder="1">
      <alignment/>
      <protection/>
    </xf>
    <xf numFmtId="0" fontId="0" fillId="35" borderId="0" xfId="65" applyFont="1" applyFill="1" applyBorder="1" applyAlignment="1">
      <alignment horizontal="center"/>
      <protection/>
    </xf>
    <xf numFmtId="0" fontId="5" fillId="36" borderId="52" xfId="65" applyFont="1" applyFill="1" applyBorder="1">
      <alignment/>
      <protection/>
    </xf>
    <xf numFmtId="0" fontId="1" fillId="36" borderId="18" xfId="65" applyFont="1" applyFill="1" applyBorder="1">
      <alignment/>
      <protection/>
    </xf>
    <xf numFmtId="0" fontId="0" fillId="36" borderId="11" xfId="65" applyFont="1" applyFill="1" applyBorder="1">
      <alignment/>
      <protection/>
    </xf>
    <xf numFmtId="0" fontId="0" fillId="36" borderId="19" xfId="65" applyFont="1" applyFill="1" applyBorder="1">
      <alignment/>
      <protection/>
    </xf>
    <xf numFmtId="0" fontId="5" fillId="36" borderId="24" xfId="65" applyFont="1" applyFill="1" applyBorder="1">
      <alignment/>
      <protection/>
    </xf>
    <xf numFmtId="0" fontId="4" fillId="35" borderId="0" xfId="65" applyFont="1" applyFill="1" applyBorder="1">
      <alignment/>
      <protection/>
    </xf>
    <xf numFmtId="0" fontId="5" fillId="36" borderId="53" xfId="65" applyFont="1" applyFill="1" applyBorder="1">
      <alignment/>
      <protection/>
    </xf>
    <xf numFmtId="0" fontId="1" fillId="35" borderId="0" xfId="65" applyFont="1" applyFill="1" applyBorder="1">
      <alignment/>
      <protection/>
    </xf>
    <xf numFmtId="3" fontId="4" fillId="35" borderId="0" xfId="65" applyNumberFormat="1" applyFont="1" applyFill="1" applyBorder="1">
      <alignment/>
      <protection/>
    </xf>
    <xf numFmtId="0" fontId="4" fillId="35" borderId="0" xfId="65" applyFont="1" applyFill="1" applyBorder="1" applyAlignment="1">
      <alignment horizontal="center"/>
      <protection/>
    </xf>
    <xf numFmtId="0" fontId="27" fillId="35" borderId="34" xfId="65" applyFont="1" applyFill="1" applyBorder="1">
      <alignment/>
      <protection/>
    </xf>
    <xf numFmtId="10" fontId="0" fillId="0" borderId="0" xfId="52" applyNumberFormat="1">
      <alignment/>
      <protection/>
    </xf>
    <xf numFmtId="0" fontId="10" fillId="35" borderId="11" xfId="65" applyFont="1" applyFill="1" applyBorder="1">
      <alignment/>
      <protection/>
    </xf>
    <xf numFmtId="0" fontId="4" fillId="35" borderId="11" xfId="65" applyFont="1" applyFill="1" applyBorder="1">
      <alignment/>
      <protection/>
    </xf>
    <xf numFmtId="0" fontId="1" fillId="35" borderId="11" xfId="65" applyFont="1" applyFill="1" applyBorder="1">
      <alignment/>
      <protection/>
    </xf>
    <xf numFmtId="0" fontId="4" fillId="35" borderId="11" xfId="65" applyFont="1" applyFill="1" applyBorder="1" applyAlignment="1">
      <alignment horizontal="center"/>
      <protection/>
    </xf>
    <xf numFmtId="0" fontId="27" fillId="35" borderId="33" xfId="65" applyFont="1" applyFill="1" applyBorder="1">
      <alignment/>
      <protection/>
    </xf>
    <xf numFmtId="0" fontId="10" fillId="35" borderId="0" xfId="65" applyFont="1" applyFill="1" applyBorder="1">
      <alignment/>
      <protection/>
    </xf>
    <xf numFmtId="0" fontId="23" fillId="35" borderId="0" xfId="65" applyFont="1" applyFill="1" applyBorder="1">
      <alignment/>
      <protection/>
    </xf>
    <xf numFmtId="0" fontId="10" fillId="0" borderId="0" xfId="65" applyFont="1">
      <alignment/>
      <protection/>
    </xf>
    <xf numFmtId="0" fontId="0" fillId="35" borderId="32" xfId="52" applyFill="1" applyBorder="1">
      <alignment/>
      <protection/>
    </xf>
    <xf numFmtId="0" fontId="1" fillId="35" borderId="0" xfId="52" applyFont="1" applyFill="1" applyBorder="1" applyAlignment="1">
      <alignment horizontal="left"/>
      <protection/>
    </xf>
    <xf numFmtId="0" fontId="0" fillId="35" borderId="0" xfId="52" applyFill="1" applyBorder="1">
      <alignment/>
      <protection/>
    </xf>
    <xf numFmtId="3" fontId="1" fillId="35" borderId="0" xfId="65" applyNumberFormat="1" applyFont="1" applyFill="1" applyBorder="1" applyAlignment="1">
      <alignment horizontal="center"/>
      <protection/>
    </xf>
    <xf numFmtId="0" fontId="0" fillId="0" borderId="0" xfId="52" applyFont="1">
      <alignment/>
      <protection/>
    </xf>
    <xf numFmtId="0" fontId="1" fillId="35" borderId="20" xfId="52" applyFont="1" applyFill="1" applyBorder="1">
      <alignment/>
      <protection/>
    </xf>
    <xf numFmtId="0" fontId="4" fillId="35" borderId="20" xfId="58" applyFont="1" applyFill="1" applyBorder="1" applyProtection="1">
      <alignment/>
      <protection/>
    </xf>
    <xf numFmtId="0" fontId="13" fillId="35" borderId="20" xfId="63" applyFont="1" applyFill="1" applyBorder="1">
      <alignment/>
      <protection/>
    </xf>
    <xf numFmtId="0" fontId="0" fillId="35" borderId="26" xfId="52" applyFill="1" applyBorder="1">
      <alignment/>
      <protection/>
    </xf>
    <xf numFmtId="3" fontId="4" fillId="37" borderId="5" xfId="52" applyNumberFormat="1" applyFont="1" applyFill="1" applyBorder="1" applyAlignment="1">
      <alignment horizontal="right"/>
      <protection/>
    </xf>
    <xf numFmtId="3" fontId="4" fillId="37" borderId="39" xfId="52" applyNumberFormat="1" applyFont="1" applyFill="1" applyBorder="1" applyAlignment="1">
      <alignment horizontal="right"/>
      <protection/>
    </xf>
    <xf numFmtId="0" fontId="1" fillId="35" borderId="20" xfId="65" applyFont="1" applyFill="1" applyBorder="1">
      <alignment/>
      <protection/>
    </xf>
    <xf numFmtId="0" fontId="19" fillId="35" borderId="20" xfId="52" applyFont="1" applyFill="1" applyBorder="1" applyAlignment="1">
      <alignment horizontal="center"/>
      <protection/>
    </xf>
    <xf numFmtId="3" fontId="1" fillId="40" borderId="5" xfId="65" applyNumberFormat="1" applyFont="1" applyFill="1" applyBorder="1">
      <alignment/>
      <protection/>
    </xf>
    <xf numFmtId="3" fontId="1" fillId="40" borderId="50" xfId="65" applyNumberFormat="1" applyFont="1" applyFill="1" applyBorder="1">
      <alignment/>
      <protection/>
    </xf>
    <xf numFmtId="0" fontId="1" fillId="35" borderId="0" xfId="52" applyFont="1" applyFill="1" applyBorder="1">
      <alignment/>
      <protection/>
    </xf>
    <xf numFmtId="0" fontId="4" fillId="35" borderId="0" xfId="58" applyFill="1" applyBorder="1">
      <alignment/>
      <protection/>
    </xf>
    <xf numFmtId="0" fontId="4" fillId="35" borderId="0" xfId="52" applyFont="1" applyFill="1" applyBorder="1">
      <alignment/>
      <protection/>
    </xf>
    <xf numFmtId="0" fontId="19" fillId="35" borderId="0" xfId="52" applyFont="1" applyFill="1" applyBorder="1" applyAlignment="1">
      <alignment horizontal="center"/>
      <protection/>
    </xf>
    <xf numFmtId="0" fontId="13" fillId="35" borderId="0" xfId="63" applyFont="1" applyFill="1" applyBorder="1">
      <alignment/>
      <protection/>
    </xf>
    <xf numFmtId="0" fontId="0" fillId="35" borderId="34" xfId="52" applyFill="1" applyBorder="1">
      <alignment/>
      <protection/>
    </xf>
    <xf numFmtId="0" fontId="48" fillId="0" borderId="0" xfId="52" applyFont="1">
      <alignment/>
      <protection/>
    </xf>
    <xf numFmtId="0" fontId="4" fillId="35" borderId="21" xfId="58" applyFont="1" applyFill="1" applyBorder="1" applyProtection="1">
      <alignment/>
      <protection/>
    </xf>
    <xf numFmtId="0" fontId="13" fillId="35" borderId="21" xfId="63" applyFont="1" applyFill="1" applyBorder="1">
      <alignment/>
      <protection/>
    </xf>
    <xf numFmtId="0" fontId="0" fillId="35" borderId="28" xfId="52" applyFill="1" applyBorder="1">
      <alignment/>
      <protection/>
    </xf>
    <xf numFmtId="0" fontId="1" fillId="35" borderId="21" xfId="52" applyFont="1" applyFill="1" applyBorder="1">
      <alignment/>
      <protection/>
    </xf>
    <xf numFmtId="0" fontId="0" fillId="35" borderId="21" xfId="52" applyFill="1" applyBorder="1">
      <alignment/>
      <protection/>
    </xf>
    <xf numFmtId="0" fontId="4" fillId="35" borderId="21" xfId="52" applyFont="1" applyFill="1" applyBorder="1">
      <alignment/>
      <protection/>
    </xf>
    <xf numFmtId="0" fontId="19" fillId="35" borderId="21" xfId="52" applyFont="1" applyFill="1" applyBorder="1" applyAlignment="1">
      <alignment horizontal="center"/>
      <protection/>
    </xf>
    <xf numFmtId="0" fontId="0" fillId="35" borderId="20" xfId="52" applyFill="1" applyBorder="1">
      <alignment/>
      <protection/>
    </xf>
    <xf numFmtId="0" fontId="1" fillId="35" borderId="0" xfId="58" applyFont="1" applyFill="1" applyBorder="1" applyProtection="1">
      <alignment/>
      <protection/>
    </xf>
    <xf numFmtId="0" fontId="10" fillId="35" borderId="0" xfId="58" applyFont="1" applyFill="1" applyBorder="1" applyProtection="1">
      <alignment/>
      <protection/>
    </xf>
    <xf numFmtId="0" fontId="0" fillId="35" borderId="32" xfId="52" applyFont="1" applyFill="1" applyBorder="1">
      <alignment/>
      <protection/>
    </xf>
    <xf numFmtId="0" fontId="0" fillId="35" borderId="0" xfId="52" applyFont="1" applyFill="1" applyBorder="1">
      <alignment/>
      <protection/>
    </xf>
    <xf numFmtId="0" fontId="25" fillId="35" borderId="11" xfId="52" applyFont="1" applyFill="1" applyBorder="1" applyAlignment="1">
      <alignment horizontal="left"/>
      <protection/>
    </xf>
    <xf numFmtId="0" fontId="24" fillId="35" borderId="0" xfId="52" applyFont="1" applyFill="1" applyBorder="1" applyAlignment="1">
      <alignment horizontal="right"/>
      <protection/>
    </xf>
    <xf numFmtId="0" fontId="0" fillId="35" borderId="34" xfId="52" applyFont="1" applyFill="1" applyBorder="1">
      <alignment/>
      <protection/>
    </xf>
    <xf numFmtId="0" fontId="4" fillId="0" borderId="0" xfId="65" applyFont="1">
      <alignment/>
      <protection/>
    </xf>
    <xf numFmtId="0" fontId="1" fillId="35" borderId="0" xfId="63" applyFont="1" applyFill="1" applyBorder="1">
      <alignment/>
      <protection/>
    </xf>
    <xf numFmtId="3" fontId="4" fillId="37" borderId="13" xfId="52" applyNumberFormat="1" applyFont="1" applyFill="1" applyBorder="1" applyAlignment="1">
      <alignment horizontal="right"/>
      <protection/>
    </xf>
    <xf numFmtId="0" fontId="0" fillId="37" borderId="14" xfId="52" applyFill="1" applyBorder="1">
      <alignment/>
      <protection/>
    </xf>
    <xf numFmtId="0" fontId="0" fillId="37" borderId="35" xfId="52" applyFill="1" applyBorder="1">
      <alignment/>
      <protection/>
    </xf>
    <xf numFmtId="0" fontId="4" fillId="37" borderId="22" xfId="52" applyFont="1" applyFill="1" applyBorder="1">
      <alignment/>
      <protection/>
    </xf>
    <xf numFmtId="0" fontId="0" fillId="37" borderId="0" xfId="52" applyFill="1" applyBorder="1">
      <alignment/>
      <protection/>
    </xf>
    <xf numFmtId="0" fontId="0" fillId="37" borderId="34" xfId="52" applyFill="1" applyBorder="1">
      <alignment/>
      <protection/>
    </xf>
    <xf numFmtId="0" fontId="4" fillId="37" borderId="18" xfId="52" applyFont="1" applyFill="1" applyBorder="1">
      <alignment/>
      <protection/>
    </xf>
    <xf numFmtId="0" fontId="0" fillId="37" borderId="11" xfId="52" applyFill="1" applyBorder="1">
      <alignment/>
      <protection/>
    </xf>
    <xf numFmtId="0" fontId="0" fillId="37" borderId="33" xfId="52" applyFill="1" applyBorder="1">
      <alignment/>
      <protection/>
    </xf>
    <xf numFmtId="0" fontId="25" fillId="35" borderId="0" xfId="52" applyFont="1" applyFill="1" applyBorder="1" applyAlignment="1">
      <alignment horizontal="left"/>
      <protection/>
    </xf>
    <xf numFmtId="0" fontId="0" fillId="35" borderId="11" xfId="52" applyFill="1" applyBorder="1">
      <alignment/>
      <protection/>
    </xf>
    <xf numFmtId="0" fontId="0" fillId="35" borderId="33" xfId="52" applyFill="1" applyBorder="1">
      <alignment/>
      <protection/>
    </xf>
    <xf numFmtId="3" fontId="4" fillId="39" borderId="60" xfId="52" applyNumberFormat="1" applyFont="1" applyFill="1" applyBorder="1" applyAlignment="1">
      <alignment horizontal="right"/>
      <protection/>
    </xf>
    <xf numFmtId="0" fontId="6" fillId="39" borderId="29" xfId="52" applyFont="1" applyFill="1" applyBorder="1">
      <alignment/>
      <protection/>
    </xf>
    <xf numFmtId="0" fontId="0" fillId="39" borderId="29" xfId="52" applyFont="1" applyFill="1" applyBorder="1">
      <alignment/>
      <protection/>
    </xf>
    <xf numFmtId="0" fontId="0" fillId="39" borderId="29" xfId="52" applyFill="1" applyBorder="1">
      <alignment/>
      <protection/>
    </xf>
    <xf numFmtId="0" fontId="4" fillId="39" borderId="39" xfId="52" applyFont="1" applyFill="1" applyBorder="1">
      <alignment/>
      <protection/>
    </xf>
    <xf numFmtId="0" fontId="6" fillId="35" borderId="11" xfId="52" applyFont="1" applyFill="1" applyBorder="1">
      <alignment/>
      <protection/>
    </xf>
    <xf numFmtId="0" fontId="0" fillId="35" borderId="11" xfId="52" applyFont="1" applyFill="1" applyBorder="1">
      <alignment/>
      <protection/>
    </xf>
    <xf numFmtId="0" fontId="4" fillId="35" borderId="33" xfId="52" applyFont="1" applyFill="1" applyBorder="1">
      <alignment/>
      <protection/>
    </xf>
    <xf numFmtId="0" fontId="0" fillId="35" borderId="49" xfId="52" applyFill="1" applyBorder="1">
      <alignment/>
      <protection/>
    </xf>
    <xf numFmtId="0" fontId="0" fillId="35" borderId="40" xfId="52" applyFill="1" applyBorder="1">
      <alignment/>
      <protection/>
    </xf>
    <xf numFmtId="0" fontId="0" fillId="35" borderId="41" xfId="52" applyFill="1" applyBorder="1">
      <alignment/>
      <protection/>
    </xf>
    <xf numFmtId="0" fontId="4" fillId="0" borderId="50" xfId="64" applyFont="1" applyFill="1" applyBorder="1" applyAlignment="1">
      <alignment horizontal="right"/>
      <protection/>
    </xf>
    <xf numFmtId="0" fontId="1" fillId="35" borderId="34" xfId="52" applyFont="1" applyFill="1" applyBorder="1" applyAlignment="1">
      <alignment horizontal="center"/>
      <protection/>
    </xf>
    <xf numFmtId="0" fontId="5" fillId="35" borderId="0" xfId="0" applyFont="1" applyFill="1" applyAlignment="1">
      <alignment/>
    </xf>
    <xf numFmtId="0" fontId="0" fillId="36" borderId="71" xfId="0" applyFont="1" applyFill="1" applyBorder="1" applyAlignment="1">
      <alignment/>
    </xf>
    <xf numFmtId="0" fontId="5" fillId="36" borderId="72" xfId="0" applyFont="1" applyFill="1" applyBorder="1" applyAlignment="1">
      <alignment/>
    </xf>
    <xf numFmtId="0" fontId="5" fillId="36" borderId="24" xfId="0" applyFont="1" applyFill="1" applyBorder="1" applyAlignment="1">
      <alignment/>
    </xf>
    <xf numFmtId="0" fontId="10" fillId="35" borderId="11" xfId="0" applyNumberFormat="1" applyFont="1" applyFill="1" applyBorder="1" applyAlignment="1" applyProtection="1">
      <alignment horizontal="left"/>
      <protection locked="0"/>
    </xf>
    <xf numFmtId="0" fontId="0" fillId="35" borderId="11" xfId="0" applyFill="1" applyBorder="1" applyAlignment="1">
      <alignment/>
    </xf>
    <xf numFmtId="0" fontId="34" fillId="35" borderId="0" xfId="0" applyFont="1" applyFill="1" applyBorder="1" applyAlignment="1">
      <alignment/>
    </xf>
    <xf numFmtId="0" fontId="50" fillId="35" borderId="0" xfId="0" applyFont="1" applyFill="1" applyBorder="1" applyAlignment="1">
      <alignment/>
    </xf>
    <xf numFmtId="0" fontId="46" fillId="35" borderId="0" xfId="0" applyFont="1" applyFill="1" applyBorder="1" applyAlignment="1">
      <alignment/>
    </xf>
    <xf numFmtId="0" fontId="23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51" fillId="35" borderId="0" xfId="0" applyFont="1" applyFill="1" applyBorder="1" applyAlignment="1">
      <alignment/>
    </xf>
    <xf numFmtId="0" fontId="51" fillId="35" borderId="0" xfId="0" applyFont="1" applyFill="1" applyAlignment="1">
      <alignment/>
    </xf>
    <xf numFmtId="0" fontId="11" fillId="35" borderId="0" xfId="0" applyFont="1" applyFill="1" applyBorder="1" applyAlignment="1">
      <alignment/>
    </xf>
    <xf numFmtId="0" fontId="52" fillId="35" borderId="0" xfId="0" applyFont="1" applyFill="1" applyAlignment="1">
      <alignment/>
    </xf>
    <xf numFmtId="0" fontId="53" fillId="35" borderId="0" xfId="0" applyFont="1" applyFill="1" applyAlignment="1">
      <alignment/>
    </xf>
    <xf numFmtId="3" fontId="23" fillId="36" borderId="18" xfId="64" applyNumberFormat="1" applyFont="1" applyFill="1" applyBorder="1" applyAlignment="1">
      <alignment horizontal="left"/>
      <protection/>
    </xf>
    <xf numFmtId="3" fontId="23" fillId="36" borderId="11" xfId="64" applyNumberFormat="1" applyFont="1" applyFill="1" applyBorder="1" applyAlignment="1">
      <alignment horizontal="left"/>
      <protection/>
    </xf>
    <xf numFmtId="3" fontId="23" fillId="36" borderId="19" xfId="64" applyNumberFormat="1" applyFont="1" applyFill="1" applyBorder="1" applyAlignment="1">
      <alignment horizontal="left"/>
      <protection/>
    </xf>
    <xf numFmtId="0" fontId="4" fillId="35" borderId="13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35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3" fontId="23" fillId="36" borderId="18" xfId="65" applyNumberFormat="1" applyFont="1" applyFill="1" applyBorder="1" applyAlignment="1">
      <alignment horizontal="left"/>
      <protection/>
    </xf>
    <xf numFmtId="3" fontId="23" fillId="36" borderId="11" xfId="65" applyNumberFormat="1" applyFont="1" applyFill="1" applyBorder="1" applyAlignment="1">
      <alignment horizontal="left"/>
      <protection/>
    </xf>
    <xf numFmtId="3" fontId="23" fillId="36" borderId="19" xfId="65" applyNumberFormat="1" applyFont="1" applyFill="1" applyBorder="1" applyAlignment="1">
      <alignment horizontal="left"/>
      <protection/>
    </xf>
    <xf numFmtId="0" fontId="1" fillId="35" borderId="73" xfId="0" applyFont="1" applyFill="1" applyBorder="1" applyAlignment="1">
      <alignment horizontal="center" vertical="center"/>
    </xf>
    <xf numFmtId="0" fontId="1" fillId="35" borderId="74" xfId="0" applyFont="1" applyFill="1" applyBorder="1" applyAlignment="1">
      <alignment horizontal="center" vertical="center"/>
    </xf>
    <xf numFmtId="0" fontId="1" fillId="35" borderId="75" xfId="0" applyFont="1" applyFill="1" applyBorder="1" applyAlignment="1">
      <alignment horizontal="center" vertical="center"/>
    </xf>
    <xf numFmtId="0" fontId="1" fillId="35" borderId="76" xfId="0" applyFont="1" applyFill="1" applyBorder="1" applyAlignment="1">
      <alignment horizontal="center" vertical="center"/>
    </xf>
  </cellXfs>
  <cellStyles count="6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TG_CF" xfId="48"/>
    <cellStyle name="Länkad cell" xfId="49"/>
    <cellStyle name="Neutral" xfId="50"/>
    <cellStyle name="Normal 2" xfId="51"/>
    <cellStyle name="Normal 2 2" xfId="52"/>
    <cellStyle name="Normal 3" xfId="53"/>
    <cellStyle name="Normal 4" xfId="54"/>
    <cellStyle name="Normal 5" xfId="55"/>
    <cellStyle name="Normal_Blankett_Riksbolag_trafikljus_20090630" xfId="56"/>
    <cellStyle name="Normal_E. Villkorad återbäring" xfId="57"/>
    <cellStyle name="Normal_E. Villkorad återbäring 2" xfId="58"/>
    <cellStyle name="Normal_F60804a" xfId="59"/>
    <cellStyle name="Normal_MRISK-L" xfId="60"/>
    <cellStyle name="Normal_S1996" xfId="61"/>
    <cellStyle name="Normal_Sida_1a" xfId="62"/>
    <cellStyle name="Normal_Sida_1a 2" xfId="63"/>
    <cellStyle name="Normal_Trafikljus" xfId="64"/>
    <cellStyle name="Normal_Trafikljus 2" xfId="65"/>
    <cellStyle name="Percent" xfId="66"/>
    <cellStyle name="Procent 2" xfId="67"/>
    <cellStyle name="QIS5Header 2" xfId="68"/>
    <cellStyle name="Rubrik" xfId="69"/>
    <cellStyle name="Rubrik 1" xfId="70"/>
    <cellStyle name="Rubrik 2" xfId="71"/>
    <cellStyle name="Rubrik 3" xfId="72"/>
    <cellStyle name="Rubrik 4" xfId="73"/>
    <cellStyle name="Summa" xfId="74"/>
    <cellStyle name="Comma" xfId="75"/>
    <cellStyle name="Tusental (0)_BIA" xfId="76"/>
    <cellStyle name="Comma [0]" xfId="77"/>
    <cellStyle name="Utdata" xfId="78"/>
    <cellStyle name="Currency" xfId="79"/>
    <cellStyle name="Valuta (0)_BIA" xfId="80"/>
    <cellStyle name="Currency [0]" xfId="81"/>
    <cellStyle name="Varningstext" xfId="82"/>
  </cellStyles>
  <dxfs count="2">
    <dxf>
      <fill>
        <patternFill>
          <bgColor indexed="11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0</xdr:rowOff>
    </xdr:from>
    <xdr:to>
      <xdr:col>0</xdr:col>
      <xdr:colOff>123825</xdr:colOff>
      <xdr:row>5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9525" y="828675"/>
          <a:ext cx="1143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0" bIns="18288" anchor="b" vert="vert27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F 61302 1998-12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" name="Text 1"/>
        <xdr:cNvSpPr txBox="1">
          <a:spLocks noChangeArrowheads="1"/>
        </xdr:cNvSpPr>
      </xdr:nvSpPr>
      <xdr:spPr>
        <a:xfrm>
          <a:off x="9725025" y="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" name="Text 1"/>
        <xdr:cNvSpPr txBox="1">
          <a:spLocks noChangeArrowheads="1"/>
        </xdr:cNvSpPr>
      </xdr:nvSpPr>
      <xdr:spPr>
        <a:xfrm>
          <a:off x="9725025" y="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" name="Text 1"/>
        <xdr:cNvSpPr txBox="1">
          <a:spLocks noChangeArrowheads="1"/>
        </xdr:cNvSpPr>
      </xdr:nvSpPr>
      <xdr:spPr>
        <a:xfrm>
          <a:off x="9725025" y="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" name="Text 1"/>
        <xdr:cNvSpPr txBox="1">
          <a:spLocks noChangeArrowheads="1"/>
        </xdr:cNvSpPr>
      </xdr:nvSpPr>
      <xdr:spPr>
        <a:xfrm>
          <a:off x="9725025" y="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" name="Text 1"/>
        <xdr:cNvSpPr txBox="1">
          <a:spLocks noChangeArrowheads="1"/>
        </xdr:cNvSpPr>
      </xdr:nvSpPr>
      <xdr:spPr>
        <a:xfrm>
          <a:off x="9725025" y="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" name="Text 1"/>
        <xdr:cNvSpPr txBox="1">
          <a:spLocks noChangeArrowheads="1"/>
        </xdr:cNvSpPr>
      </xdr:nvSpPr>
      <xdr:spPr>
        <a:xfrm>
          <a:off x="9725025" y="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" name="Text 1"/>
        <xdr:cNvSpPr txBox="1">
          <a:spLocks noChangeArrowheads="1"/>
        </xdr:cNvSpPr>
      </xdr:nvSpPr>
      <xdr:spPr>
        <a:xfrm>
          <a:off x="9725025" y="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" name="Text 1"/>
        <xdr:cNvSpPr txBox="1">
          <a:spLocks noChangeArrowheads="1"/>
        </xdr:cNvSpPr>
      </xdr:nvSpPr>
      <xdr:spPr>
        <a:xfrm>
          <a:off x="9725025" y="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" name="Text 1"/>
        <xdr:cNvSpPr txBox="1">
          <a:spLocks noChangeArrowheads="1"/>
        </xdr:cNvSpPr>
      </xdr:nvSpPr>
      <xdr:spPr>
        <a:xfrm>
          <a:off x="9725025" y="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13</xdr:col>
      <xdr:colOff>0</xdr:colOff>
      <xdr:row>14</xdr:row>
      <xdr:rowOff>0</xdr:rowOff>
    </xdr:to>
    <xdr:sp>
      <xdr:nvSpPr>
        <xdr:cNvPr id="11" name="Text 1"/>
        <xdr:cNvSpPr txBox="1">
          <a:spLocks noChangeArrowheads="1"/>
        </xdr:cNvSpPr>
      </xdr:nvSpPr>
      <xdr:spPr>
        <a:xfrm>
          <a:off x="9725025" y="235267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13</xdr:col>
      <xdr:colOff>0</xdr:colOff>
      <xdr:row>14</xdr:row>
      <xdr:rowOff>0</xdr:rowOff>
    </xdr:to>
    <xdr:sp>
      <xdr:nvSpPr>
        <xdr:cNvPr id="12" name="Text 1"/>
        <xdr:cNvSpPr txBox="1">
          <a:spLocks noChangeArrowheads="1"/>
        </xdr:cNvSpPr>
      </xdr:nvSpPr>
      <xdr:spPr>
        <a:xfrm>
          <a:off x="9725025" y="235267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13</xdr:col>
      <xdr:colOff>0</xdr:colOff>
      <xdr:row>14</xdr:row>
      <xdr:rowOff>0</xdr:rowOff>
    </xdr:to>
    <xdr:sp>
      <xdr:nvSpPr>
        <xdr:cNvPr id="13" name="Text 1"/>
        <xdr:cNvSpPr txBox="1">
          <a:spLocks noChangeArrowheads="1"/>
        </xdr:cNvSpPr>
      </xdr:nvSpPr>
      <xdr:spPr>
        <a:xfrm>
          <a:off x="9725025" y="235267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13</xdr:col>
      <xdr:colOff>0</xdr:colOff>
      <xdr:row>14</xdr:row>
      <xdr:rowOff>0</xdr:rowOff>
    </xdr:to>
    <xdr:sp>
      <xdr:nvSpPr>
        <xdr:cNvPr id="14" name="Text 1"/>
        <xdr:cNvSpPr txBox="1">
          <a:spLocks noChangeArrowheads="1"/>
        </xdr:cNvSpPr>
      </xdr:nvSpPr>
      <xdr:spPr>
        <a:xfrm>
          <a:off x="9725025" y="235267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13</xdr:col>
      <xdr:colOff>0</xdr:colOff>
      <xdr:row>14</xdr:row>
      <xdr:rowOff>0</xdr:rowOff>
    </xdr:to>
    <xdr:sp>
      <xdr:nvSpPr>
        <xdr:cNvPr id="15" name="Text 1"/>
        <xdr:cNvSpPr txBox="1">
          <a:spLocks noChangeArrowheads="1"/>
        </xdr:cNvSpPr>
      </xdr:nvSpPr>
      <xdr:spPr>
        <a:xfrm>
          <a:off x="9725025" y="235267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13</xdr:col>
      <xdr:colOff>0</xdr:colOff>
      <xdr:row>14</xdr:row>
      <xdr:rowOff>0</xdr:rowOff>
    </xdr:to>
    <xdr:sp>
      <xdr:nvSpPr>
        <xdr:cNvPr id="16" name="Text 1"/>
        <xdr:cNvSpPr txBox="1">
          <a:spLocks noChangeArrowheads="1"/>
        </xdr:cNvSpPr>
      </xdr:nvSpPr>
      <xdr:spPr>
        <a:xfrm>
          <a:off x="9725025" y="235267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13</xdr:col>
      <xdr:colOff>0</xdr:colOff>
      <xdr:row>14</xdr:row>
      <xdr:rowOff>0</xdr:rowOff>
    </xdr:to>
    <xdr:sp>
      <xdr:nvSpPr>
        <xdr:cNvPr id="17" name="Text 1"/>
        <xdr:cNvSpPr txBox="1">
          <a:spLocks noChangeArrowheads="1"/>
        </xdr:cNvSpPr>
      </xdr:nvSpPr>
      <xdr:spPr>
        <a:xfrm>
          <a:off x="9725025" y="235267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13</xdr:col>
      <xdr:colOff>0</xdr:colOff>
      <xdr:row>14</xdr:row>
      <xdr:rowOff>0</xdr:rowOff>
    </xdr:to>
    <xdr:sp>
      <xdr:nvSpPr>
        <xdr:cNvPr id="18" name="Text 1"/>
        <xdr:cNvSpPr txBox="1">
          <a:spLocks noChangeArrowheads="1"/>
        </xdr:cNvSpPr>
      </xdr:nvSpPr>
      <xdr:spPr>
        <a:xfrm>
          <a:off x="9725025" y="235267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13</xdr:col>
      <xdr:colOff>0</xdr:colOff>
      <xdr:row>14</xdr:row>
      <xdr:rowOff>0</xdr:rowOff>
    </xdr:to>
    <xdr:sp>
      <xdr:nvSpPr>
        <xdr:cNvPr id="19" name="Text 1"/>
        <xdr:cNvSpPr txBox="1">
          <a:spLocks noChangeArrowheads="1"/>
        </xdr:cNvSpPr>
      </xdr:nvSpPr>
      <xdr:spPr>
        <a:xfrm>
          <a:off x="9725025" y="235267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13</xdr:col>
      <xdr:colOff>0</xdr:colOff>
      <xdr:row>14</xdr:row>
      <xdr:rowOff>0</xdr:rowOff>
    </xdr:to>
    <xdr:sp>
      <xdr:nvSpPr>
        <xdr:cNvPr id="20" name="Text 1"/>
        <xdr:cNvSpPr txBox="1">
          <a:spLocks noChangeArrowheads="1"/>
        </xdr:cNvSpPr>
      </xdr:nvSpPr>
      <xdr:spPr>
        <a:xfrm>
          <a:off x="9725025" y="235267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13</xdr:col>
      <xdr:colOff>0</xdr:colOff>
      <xdr:row>14</xdr:row>
      <xdr:rowOff>0</xdr:rowOff>
    </xdr:to>
    <xdr:sp>
      <xdr:nvSpPr>
        <xdr:cNvPr id="21" name="Text 1"/>
        <xdr:cNvSpPr txBox="1">
          <a:spLocks noChangeArrowheads="1"/>
        </xdr:cNvSpPr>
      </xdr:nvSpPr>
      <xdr:spPr>
        <a:xfrm>
          <a:off x="9725025" y="235267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64</xdr:row>
      <xdr:rowOff>0</xdr:rowOff>
    </xdr:from>
    <xdr:to>
      <xdr:col>13</xdr:col>
      <xdr:colOff>0</xdr:colOff>
      <xdr:row>64</xdr:row>
      <xdr:rowOff>0</xdr:rowOff>
    </xdr:to>
    <xdr:sp fLocksText="0">
      <xdr:nvSpPr>
        <xdr:cNvPr id="22" name="Text 1"/>
        <xdr:cNvSpPr txBox="1">
          <a:spLocks noChangeArrowheads="1"/>
        </xdr:cNvSpPr>
      </xdr:nvSpPr>
      <xdr:spPr>
        <a:xfrm>
          <a:off x="9725025" y="10448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 (W1)"/>
              <a:ea typeface="CG Times (W1)"/>
              <a:cs typeface="CG Times (W1)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24</xdr:row>
      <xdr:rowOff>0</xdr:rowOff>
    </xdr:to>
    <xdr:sp>
      <xdr:nvSpPr>
        <xdr:cNvPr id="23" name="Text 1"/>
        <xdr:cNvSpPr txBox="1">
          <a:spLocks noChangeArrowheads="1"/>
        </xdr:cNvSpPr>
      </xdr:nvSpPr>
      <xdr:spPr>
        <a:xfrm>
          <a:off x="9725025" y="3971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24</xdr:row>
      <xdr:rowOff>0</xdr:rowOff>
    </xdr:to>
    <xdr:sp>
      <xdr:nvSpPr>
        <xdr:cNvPr id="24" name="Text 1"/>
        <xdr:cNvSpPr txBox="1">
          <a:spLocks noChangeArrowheads="1"/>
        </xdr:cNvSpPr>
      </xdr:nvSpPr>
      <xdr:spPr>
        <a:xfrm>
          <a:off x="9725025" y="3971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24</xdr:row>
      <xdr:rowOff>0</xdr:rowOff>
    </xdr:to>
    <xdr:sp>
      <xdr:nvSpPr>
        <xdr:cNvPr id="25" name="Text 1"/>
        <xdr:cNvSpPr txBox="1">
          <a:spLocks noChangeArrowheads="1"/>
        </xdr:cNvSpPr>
      </xdr:nvSpPr>
      <xdr:spPr>
        <a:xfrm>
          <a:off x="9725025" y="3971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24</xdr:row>
      <xdr:rowOff>0</xdr:rowOff>
    </xdr:to>
    <xdr:sp>
      <xdr:nvSpPr>
        <xdr:cNvPr id="26" name="Text 1"/>
        <xdr:cNvSpPr txBox="1">
          <a:spLocks noChangeArrowheads="1"/>
        </xdr:cNvSpPr>
      </xdr:nvSpPr>
      <xdr:spPr>
        <a:xfrm>
          <a:off x="9725025" y="3971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24</xdr:row>
      <xdr:rowOff>0</xdr:rowOff>
    </xdr:to>
    <xdr:sp>
      <xdr:nvSpPr>
        <xdr:cNvPr id="27" name="Text 1"/>
        <xdr:cNvSpPr txBox="1">
          <a:spLocks noChangeArrowheads="1"/>
        </xdr:cNvSpPr>
      </xdr:nvSpPr>
      <xdr:spPr>
        <a:xfrm>
          <a:off x="9725025" y="3971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24</xdr:row>
      <xdr:rowOff>0</xdr:rowOff>
    </xdr:to>
    <xdr:sp>
      <xdr:nvSpPr>
        <xdr:cNvPr id="28" name="Text 1"/>
        <xdr:cNvSpPr txBox="1">
          <a:spLocks noChangeArrowheads="1"/>
        </xdr:cNvSpPr>
      </xdr:nvSpPr>
      <xdr:spPr>
        <a:xfrm>
          <a:off x="9725025" y="3971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24</xdr:row>
      <xdr:rowOff>0</xdr:rowOff>
    </xdr:to>
    <xdr:sp>
      <xdr:nvSpPr>
        <xdr:cNvPr id="29" name="Text 1"/>
        <xdr:cNvSpPr txBox="1">
          <a:spLocks noChangeArrowheads="1"/>
        </xdr:cNvSpPr>
      </xdr:nvSpPr>
      <xdr:spPr>
        <a:xfrm>
          <a:off x="9725025" y="3971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24</xdr:row>
      <xdr:rowOff>0</xdr:rowOff>
    </xdr:to>
    <xdr:sp>
      <xdr:nvSpPr>
        <xdr:cNvPr id="30" name="Text 1"/>
        <xdr:cNvSpPr txBox="1">
          <a:spLocks noChangeArrowheads="1"/>
        </xdr:cNvSpPr>
      </xdr:nvSpPr>
      <xdr:spPr>
        <a:xfrm>
          <a:off x="9725025" y="3971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24</xdr:row>
      <xdr:rowOff>0</xdr:rowOff>
    </xdr:to>
    <xdr:sp>
      <xdr:nvSpPr>
        <xdr:cNvPr id="31" name="Text 1"/>
        <xdr:cNvSpPr txBox="1">
          <a:spLocks noChangeArrowheads="1"/>
        </xdr:cNvSpPr>
      </xdr:nvSpPr>
      <xdr:spPr>
        <a:xfrm>
          <a:off x="9725025" y="3971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24</xdr:row>
      <xdr:rowOff>0</xdr:rowOff>
    </xdr:to>
    <xdr:sp>
      <xdr:nvSpPr>
        <xdr:cNvPr id="32" name="Text 1"/>
        <xdr:cNvSpPr txBox="1">
          <a:spLocks noChangeArrowheads="1"/>
        </xdr:cNvSpPr>
      </xdr:nvSpPr>
      <xdr:spPr>
        <a:xfrm>
          <a:off x="9725025" y="3971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24</xdr:row>
      <xdr:rowOff>0</xdr:rowOff>
    </xdr:to>
    <xdr:sp>
      <xdr:nvSpPr>
        <xdr:cNvPr id="33" name="Text 1"/>
        <xdr:cNvSpPr txBox="1">
          <a:spLocks noChangeArrowheads="1"/>
        </xdr:cNvSpPr>
      </xdr:nvSpPr>
      <xdr:spPr>
        <a:xfrm>
          <a:off x="9725025" y="3971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47</xdr:row>
      <xdr:rowOff>0</xdr:rowOff>
    </xdr:from>
    <xdr:to>
      <xdr:col>11</xdr:col>
      <xdr:colOff>0</xdr:colOff>
      <xdr:row>47</xdr:row>
      <xdr:rowOff>0</xdr:rowOff>
    </xdr:to>
    <xdr:sp>
      <xdr:nvSpPr>
        <xdr:cNvPr id="34" name="Text 1"/>
        <xdr:cNvSpPr txBox="1">
          <a:spLocks noChangeArrowheads="1"/>
        </xdr:cNvSpPr>
      </xdr:nvSpPr>
      <xdr:spPr>
        <a:xfrm>
          <a:off x="8620125" y="76962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47</xdr:row>
      <xdr:rowOff>0</xdr:rowOff>
    </xdr:from>
    <xdr:to>
      <xdr:col>11</xdr:col>
      <xdr:colOff>0</xdr:colOff>
      <xdr:row>47</xdr:row>
      <xdr:rowOff>0</xdr:rowOff>
    </xdr:to>
    <xdr:sp>
      <xdr:nvSpPr>
        <xdr:cNvPr id="35" name="Text 1"/>
        <xdr:cNvSpPr txBox="1">
          <a:spLocks noChangeArrowheads="1"/>
        </xdr:cNvSpPr>
      </xdr:nvSpPr>
      <xdr:spPr>
        <a:xfrm>
          <a:off x="8620125" y="76962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47</xdr:row>
      <xdr:rowOff>0</xdr:rowOff>
    </xdr:from>
    <xdr:to>
      <xdr:col>11</xdr:col>
      <xdr:colOff>0</xdr:colOff>
      <xdr:row>47</xdr:row>
      <xdr:rowOff>0</xdr:rowOff>
    </xdr:to>
    <xdr:sp>
      <xdr:nvSpPr>
        <xdr:cNvPr id="36" name="Text 1"/>
        <xdr:cNvSpPr txBox="1">
          <a:spLocks noChangeArrowheads="1"/>
        </xdr:cNvSpPr>
      </xdr:nvSpPr>
      <xdr:spPr>
        <a:xfrm>
          <a:off x="8620125" y="76962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47</xdr:row>
      <xdr:rowOff>0</xdr:rowOff>
    </xdr:from>
    <xdr:to>
      <xdr:col>11</xdr:col>
      <xdr:colOff>0</xdr:colOff>
      <xdr:row>47</xdr:row>
      <xdr:rowOff>0</xdr:rowOff>
    </xdr:to>
    <xdr:sp>
      <xdr:nvSpPr>
        <xdr:cNvPr id="37" name="Text 1"/>
        <xdr:cNvSpPr txBox="1">
          <a:spLocks noChangeArrowheads="1"/>
        </xdr:cNvSpPr>
      </xdr:nvSpPr>
      <xdr:spPr>
        <a:xfrm>
          <a:off x="8620125" y="76962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47</xdr:row>
      <xdr:rowOff>0</xdr:rowOff>
    </xdr:from>
    <xdr:to>
      <xdr:col>11</xdr:col>
      <xdr:colOff>0</xdr:colOff>
      <xdr:row>47</xdr:row>
      <xdr:rowOff>0</xdr:rowOff>
    </xdr:to>
    <xdr:sp>
      <xdr:nvSpPr>
        <xdr:cNvPr id="38" name="Text 1"/>
        <xdr:cNvSpPr txBox="1">
          <a:spLocks noChangeArrowheads="1"/>
        </xdr:cNvSpPr>
      </xdr:nvSpPr>
      <xdr:spPr>
        <a:xfrm>
          <a:off x="8620125" y="76962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47</xdr:row>
      <xdr:rowOff>0</xdr:rowOff>
    </xdr:from>
    <xdr:to>
      <xdr:col>11</xdr:col>
      <xdr:colOff>0</xdr:colOff>
      <xdr:row>47</xdr:row>
      <xdr:rowOff>0</xdr:rowOff>
    </xdr:to>
    <xdr:sp>
      <xdr:nvSpPr>
        <xdr:cNvPr id="39" name="Text 1"/>
        <xdr:cNvSpPr txBox="1">
          <a:spLocks noChangeArrowheads="1"/>
        </xdr:cNvSpPr>
      </xdr:nvSpPr>
      <xdr:spPr>
        <a:xfrm>
          <a:off x="8620125" y="76962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47</xdr:row>
      <xdr:rowOff>0</xdr:rowOff>
    </xdr:from>
    <xdr:to>
      <xdr:col>11</xdr:col>
      <xdr:colOff>0</xdr:colOff>
      <xdr:row>47</xdr:row>
      <xdr:rowOff>0</xdr:rowOff>
    </xdr:to>
    <xdr:sp>
      <xdr:nvSpPr>
        <xdr:cNvPr id="40" name="Text 1"/>
        <xdr:cNvSpPr txBox="1">
          <a:spLocks noChangeArrowheads="1"/>
        </xdr:cNvSpPr>
      </xdr:nvSpPr>
      <xdr:spPr>
        <a:xfrm>
          <a:off x="8620125" y="76962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47</xdr:row>
      <xdr:rowOff>0</xdr:rowOff>
    </xdr:from>
    <xdr:to>
      <xdr:col>11</xdr:col>
      <xdr:colOff>0</xdr:colOff>
      <xdr:row>47</xdr:row>
      <xdr:rowOff>0</xdr:rowOff>
    </xdr:to>
    <xdr:sp>
      <xdr:nvSpPr>
        <xdr:cNvPr id="41" name="Text 1"/>
        <xdr:cNvSpPr txBox="1">
          <a:spLocks noChangeArrowheads="1"/>
        </xdr:cNvSpPr>
      </xdr:nvSpPr>
      <xdr:spPr>
        <a:xfrm>
          <a:off x="8620125" y="76962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47</xdr:row>
      <xdr:rowOff>0</xdr:rowOff>
    </xdr:from>
    <xdr:to>
      <xdr:col>11</xdr:col>
      <xdr:colOff>0</xdr:colOff>
      <xdr:row>47</xdr:row>
      <xdr:rowOff>0</xdr:rowOff>
    </xdr:to>
    <xdr:sp>
      <xdr:nvSpPr>
        <xdr:cNvPr id="42" name="Text 1"/>
        <xdr:cNvSpPr txBox="1">
          <a:spLocks noChangeArrowheads="1"/>
        </xdr:cNvSpPr>
      </xdr:nvSpPr>
      <xdr:spPr>
        <a:xfrm>
          <a:off x="8620125" y="76962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47</xdr:row>
      <xdr:rowOff>0</xdr:rowOff>
    </xdr:from>
    <xdr:to>
      <xdr:col>11</xdr:col>
      <xdr:colOff>0</xdr:colOff>
      <xdr:row>47</xdr:row>
      <xdr:rowOff>0</xdr:rowOff>
    </xdr:to>
    <xdr:sp>
      <xdr:nvSpPr>
        <xdr:cNvPr id="43" name="Text 1"/>
        <xdr:cNvSpPr txBox="1">
          <a:spLocks noChangeArrowheads="1"/>
        </xdr:cNvSpPr>
      </xdr:nvSpPr>
      <xdr:spPr>
        <a:xfrm>
          <a:off x="8620125" y="76962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47</xdr:row>
      <xdr:rowOff>0</xdr:rowOff>
    </xdr:from>
    <xdr:to>
      <xdr:col>11</xdr:col>
      <xdr:colOff>0</xdr:colOff>
      <xdr:row>47</xdr:row>
      <xdr:rowOff>0</xdr:rowOff>
    </xdr:to>
    <xdr:sp>
      <xdr:nvSpPr>
        <xdr:cNvPr id="44" name="Text 1"/>
        <xdr:cNvSpPr txBox="1">
          <a:spLocks noChangeArrowheads="1"/>
        </xdr:cNvSpPr>
      </xdr:nvSpPr>
      <xdr:spPr>
        <a:xfrm>
          <a:off x="8620125" y="76962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63</xdr:row>
      <xdr:rowOff>0</xdr:rowOff>
    </xdr:from>
    <xdr:to>
      <xdr:col>13</xdr:col>
      <xdr:colOff>0</xdr:colOff>
      <xdr:row>63</xdr:row>
      <xdr:rowOff>0</xdr:rowOff>
    </xdr:to>
    <xdr:sp>
      <xdr:nvSpPr>
        <xdr:cNvPr id="45" name="Text 1"/>
        <xdr:cNvSpPr txBox="1">
          <a:spLocks noChangeArrowheads="1"/>
        </xdr:cNvSpPr>
      </xdr:nvSpPr>
      <xdr:spPr>
        <a:xfrm>
          <a:off x="9725025" y="102870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63</xdr:row>
      <xdr:rowOff>0</xdr:rowOff>
    </xdr:from>
    <xdr:to>
      <xdr:col>13</xdr:col>
      <xdr:colOff>0</xdr:colOff>
      <xdr:row>63</xdr:row>
      <xdr:rowOff>0</xdr:rowOff>
    </xdr:to>
    <xdr:sp>
      <xdr:nvSpPr>
        <xdr:cNvPr id="46" name="Text 1"/>
        <xdr:cNvSpPr txBox="1">
          <a:spLocks noChangeArrowheads="1"/>
        </xdr:cNvSpPr>
      </xdr:nvSpPr>
      <xdr:spPr>
        <a:xfrm>
          <a:off x="9725025" y="102870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63</xdr:row>
      <xdr:rowOff>0</xdr:rowOff>
    </xdr:from>
    <xdr:to>
      <xdr:col>13</xdr:col>
      <xdr:colOff>0</xdr:colOff>
      <xdr:row>63</xdr:row>
      <xdr:rowOff>0</xdr:rowOff>
    </xdr:to>
    <xdr:sp>
      <xdr:nvSpPr>
        <xdr:cNvPr id="47" name="Text 1"/>
        <xdr:cNvSpPr txBox="1">
          <a:spLocks noChangeArrowheads="1"/>
        </xdr:cNvSpPr>
      </xdr:nvSpPr>
      <xdr:spPr>
        <a:xfrm>
          <a:off x="9725025" y="102870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63</xdr:row>
      <xdr:rowOff>0</xdr:rowOff>
    </xdr:from>
    <xdr:to>
      <xdr:col>13</xdr:col>
      <xdr:colOff>0</xdr:colOff>
      <xdr:row>63</xdr:row>
      <xdr:rowOff>0</xdr:rowOff>
    </xdr:to>
    <xdr:sp>
      <xdr:nvSpPr>
        <xdr:cNvPr id="48" name="Text 1"/>
        <xdr:cNvSpPr txBox="1">
          <a:spLocks noChangeArrowheads="1"/>
        </xdr:cNvSpPr>
      </xdr:nvSpPr>
      <xdr:spPr>
        <a:xfrm>
          <a:off x="9725025" y="102870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63</xdr:row>
      <xdr:rowOff>0</xdr:rowOff>
    </xdr:from>
    <xdr:to>
      <xdr:col>13</xdr:col>
      <xdr:colOff>0</xdr:colOff>
      <xdr:row>63</xdr:row>
      <xdr:rowOff>0</xdr:rowOff>
    </xdr:to>
    <xdr:sp>
      <xdr:nvSpPr>
        <xdr:cNvPr id="49" name="Text 1"/>
        <xdr:cNvSpPr txBox="1">
          <a:spLocks noChangeArrowheads="1"/>
        </xdr:cNvSpPr>
      </xdr:nvSpPr>
      <xdr:spPr>
        <a:xfrm>
          <a:off x="9725025" y="102870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63</xdr:row>
      <xdr:rowOff>0</xdr:rowOff>
    </xdr:from>
    <xdr:to>
      <xdr:col>13</xdr:col>
      <xdr:colOff>0</xdr:colOff>
      <xdr:row>63</xdr:row>
      <xdr:rowOff>0</xdr:rowOff>
    </xdr:to>
    <xdr:sp>
      <xdr:nvSpPr>
        <xdr:cNvPr id="50" name="Text 1"/>
        <xdr:cNvSpPr txBox="1">
          <a:spLocks noChangeArrowheads="1"/>
        </xdr:cNvSpPr>
      </xdr:nvSpPr>
      <xdr:spPr>
        <a:xfrm>
          <a:off x="9725025" y="102870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63</xdr:row>
      <xdr:rowOff>0</xdr:rowOff>
    </xdr:from>
    <xdr:to>
      <xdr:col>13</xdr:col>
      <xdr:colOff>0</xdr:colOff>
      <xdr:row>63</xdr:row>
      <xdr:rowOff>0</xdr:rowOff>
    </xdr:to>
    <xdr:sp>
      <xdr:nvSpPr>
        <xdr:cNvPr id="51" name="Text 1"/>
        <xdr:cNvSpPr txBox="1">
          <a:spLocks noChangeArrowheads="1"/>
        </xdr:cNvSpPr>
      </xdr:nvSpPr>
      <xdr:spPr>
        <a:xfrm>
          <a:off x="9725025" y="102870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63</xdr:row>
      <xdr:rowOff>0</xdr:rowOff>
    </xdr:from>
    <xdr:to>
      <xdr:col>13</xdr:col>
      <xdr:colOff>0</xdr:colOff>
      <xdr:row>63</xdr:row>
      <xdr:rowOff>0</xdr:rowOff>
    </xdr:to>
    <xdr:sp>
      <xdr:nvSpPr>
        <xdr:cNvPr id="52" name="Text 1"/>
        <xdr:cNvSpPr txBox="1">
          <a:spLocks noChangeArrowheads="1"/>
        </xdr:cNvSpPr>
      </xdr:nvSpPr>
      <xdr:spPr>
        <a:xfrm>
          <a:off x="9725025" y="102870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63</xdr:row>
      <xdr:rowOff>0</xdr:rowOff>
    </xdr:from>
    <xdr:to>
      <xdr:col>13</xdr:col>
      <xdr:colOff>0</xdr:colOff>
      <xdr:row>63</xdr:row>
      <xdr:rowOff>0</xdr:rowOff>
    </xdr:to>
    <xdr:sp>
      <xdr:nvSpPr>
        <xdr:cNvPr id="53" name="Text 1"/>
        <xdr:cNvSpPr txBox="1">
          <a:spLocks noChangeArrowheads="1"/>
        </xdr:cNvSpPr>
      </xdr:nvSpPr>
      <xdr:spPr>
        <a:xfrm>
          <a:off x="9725025" y="102870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63</xdr:row>
      <xdr:rowOff>0</xdr:rowOff>
    </xdr:from>
    <xdr:to>
      <xdr:col>13</xdr:col>
      <xdr:colOff>0</xdr:colOff>
      <xdr:row>63</xdr:row>
      <xdr:rowOff>0</xdr:rowOff>
    </xdr:to>
    <xdr:sp>
      <xdr:nvSpPr>
        <xdr:cNvPr id="54" name="Text 1"/>
        <xdr:cNvSpPr txBox="1">
          <a:spLocks noChangeArrowheads="1"/>
        </xdr:cNvSpPr>
      </xdr:nvSpPr>
      <xdr:spPr>
        <a:xfrm>
          <a:off x="9725025" y="102870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63</xdr:row>
      <xdr:rowOff>0</xdr:rowOff>
    </xdr:from>
    <xdr:to>
      <xdr:col>13</xdr:col>
      <xdr:colOff>0</xdr:colOff>
      <xdr:row>63</xdr:row>
      <xdr:rowOff>0</xdr:rowOff>
    </xdr:to>
    <xdr:sp>
      <xdr:nvSpPr>
        <xdr:cNvPr id="55" name="Text 1"/>
        <xdr:cNvSpPr txBox="1">
          <a:spLocks noChangeArrowheads="1"/>
        </xdr:cNvSpPr>
      </xdr:nvSpPr>
      <xdr:spPr>
        <a:xfrm>
          <a:off x="9725025" y="102870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>
      <xdr:nvSpPr>
        <xdr:cNvPr id="56" name="Text 1"/>
        <xdr:cNvSpPr txBox="1">
          <a:spLocks noChangeArrowheads="1"/>
        </xdr:cNvSpPr>
      </xdr:nvSpPr>
      <xdr:spPr>
        <a:xfrm>
          <a:off x="8620125" y="128778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>
      <xdr:nvSpPr>
        <xdr:cNvPr id="57" name="Text 1"/>
        <xdr:cNvSpPr txBox="1">
          <a:spLocks noChangeArrowheads="1"/>
        </xdr:cNvSpPr>
      </xdr:nvSpPr>
      <xdr:spPr>
        <a:xfrm>
          <a:off x="8620125" y="128778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>
      <xdr:nvSpPr>
        <xdr:cNvPr id="58" name="Text 1"/>
        <xdr:cNvSpPr txBox="1">
          <a:spLocks noChangeArrowheads="1"/>
        </xdr:cNvSpPr>
      </xdr:nvSpPr>
      <xdr:spPr>
        <a:xfrm>
          <a:off x="8620125" y="128778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>
      <xdr:nvSpPr>
        <xdr:cNvPr id="59" name="Text 1"/>
        <xdr:cNvSpPr txBox="1">
          <a:spLocks noChangeArrowheads="1"/>
        </xdr:cNvSpPr>
      </xdr:nvSpPr>
      <xdr:spPr>
        <a:xfrm>
          <a:off x="8620125" y="128778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>
      <xdr:nvSpPr>
        <xdr:cNvPr id="60" name="Text 1"/>
        <xdr:cNvSpPr txBox="1">
          <a:spLocks noChangeArrowheads="1"/>
        </xdr:cNvSpPr>
      </xdr:nvSpPr>
      <xdr:spPr>
        <a:xfrm>
          <a:off x="8620125" y="128778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>
      <xdr:nvSpPr>
        <xdr:cNvPr id="61" name="Text 1"/>
        <xdr:cNvSpPr txBox="1">
          <a:spLocks noChangeArrowheads="1"/>
        </xdr:cNvSpPr>
      </xdr:nvSpPr>
      <xdr:spPr>
        <a:xfrm>
          <a:off x="8620125" y="128778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>
      <xdr:nvSpPr>
        <xdr:cNvPr id="62" name="Text 1"/>
        <xdr:cNvSpPr txBox="1">
          <a:spLocks noChangeArrowheads="1"/>
        </xdr:cNvSpPr>
      </xdr:nvSpPr>
      <xdr:spPr>
        <a:xfrm>
          <a:off x="8620125" y="128778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>
      <xdr:nvSpPr>
        <xdr:cNvPr id="63" name="Text 1"/>
        <xdr:cNvSpPr txBox="1">
          <a:spLocks noChangeArrowheads="1"/>
        </xdr:cNvSpPr>
      </xdr:nvSpPr>
      <xdr:spPr>
        <a:xfrm>
          <a:off x="8620125" y="128778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>
      <xdr:nvSpPr>
        <xdr:cNvPr id="64" name="Text 1"/>
        <xdr:cNvSpPr txBox="1">
          <a:spLocks noChangeArrowheads="1"/>
        </xdr:cNvSpPr>
      </xdr:nvSpPr>
      <xdr:spPr>
        <a:xfrm>
          <a:off x="8620125" y="128778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>
      <xdr:nvSpPr>
        <xdr:cNvPr id="65" name="Text 1"/>
        <xdr:cNvSpPr txBox="1">
          <a:spLocks noChangeArrowheads="1"/>
        </xdr:cNvSpPr>
      </xdr:nvSpPr>
      <xdr:spPr>
        <a:xfrm>
          <a:off x="8620125" y="128778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>
      <xdr:nvSpPr>
        <xdr:cNvPr id="66" name="Text 1"/>
        <xdr:cNvSpPr txBox="1">
          <a:spLocks noChangeArrowheads="1"/>
        </xdr:cNvSpPr>
      </xdr:nvSpPr>
      <xdr:spPr>
        <a:xfrm>
          <a:off x="8620125" y="128778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88</xdr:row>
      <xdr:rowOff>0</xdr:rowOff>
    </xdr:from>
    <xdr:to>
      <xdr:col>13</xdr:col>
      <xdr:colOff>0</xdr:colOff>
      <xdr:row>88</xdr:row>
      <xdr:rowOff>0</xdr:rowOff>
    </xdr:to>
    <xdr:sp fLocksText="0">
      <xdr:nvSpPr>
        <xdr:cNvPr id="67" name="Text 1"/>
        <xdr:cNvSpPr txBox="1">
          <a:spLocks noChangeArrowheads="1"/>
        </xdr:cNvSpPr>
      </xdr:nvSpPr>
      <xdr:spPr>
        <a:xfrm>
          <a:off x="9725025" y="143351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 (W1)"/>
              <a:ea typeface="CG Times (W1)"/>
              <a:cs typeface="CG Times (W1)"/>
            </a:rPr>
            <a:t/>
          </a:r>
        </a:p>
      </xdr:txBody>
    </xdr:sp>
    <xdr:clientData/>
  </xdr:twoCellAnchor>
  <xdr:twoCellAnchor>
    <xdr:from>
      <xdr:col>13</xdr:col>
      <xdr:colOff>0</xdr:colOff>
      <xdr:row>87</xdr:row>
      <xdr:rowOff>0</xdr:rowOff>
    </xdr:from>
    <xdr:to>
      <xdr:col>13</xdr:col>
      <xdr:colOff>0</xdr:colOff>
      <xdr:row>87</xdr:row>
      <xdr:rowOff>0</xdr:rowOff>
    </xdr:to>
    <xdr:sp>
      <xdr:nvSpPr>
        <xdr:cNvPr id="68" name="Text 1"/>
        <xdr:cNvSpPr txBox="1">
          <a:spLocks noChangeArrowheads="1"/>
        </xdr:cNvSpPr>
      </xdr:nvSpPr>
      <xdr:spPr>
        <a:xfrm>
          <a:off x="9725025" y="141732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87</xdr:row>
      <xdr:rowOff>0</xdr:rowOff>
    </xdr:from>
    <xdr:to>
      <xdr:col>13</xdr:col>
      <xdr:colOff>0</xdr:colOff>
      <xdr:row>87</xdr:row>
      <xdr:rowOff>0</xdr:rowOff>
    </xdr:to>
    <xdr:sp>
      <xdr:nvSpPr>
        <xdr:cNvPr id="69" name="Text 1"/>
        <xdr:cNvSpPr txBox="1">
          <a:spLocks noChangeArrowheads="1"/>
        </xdr:cNvSpPr>
      </xdr:nvSpPr>
      <xdr:spPr>
        <a:xfrm>
          <a:off x="9725025" y="141732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87</xdr:row>
      <xdr:rowOff>0</xdr:rowOff>
    </xdr:from>
    <xdr:to>
      <xdr:col>13</xdr:col>
      <xdr:colOff>0</xdr:colOff>
      <xdr:row>87</xdr:row>
      <xdr:rowOff>0</xdr:rowOff>
    </xdr:to>
    <xdr:sp>
      <xdr:nvSpPr>
        <xdr:cNvPr id="70" name="Text 1"/>
        <xdr:cNvSpPr txBox="1">
          <a:spLocks noChangeArrowheads="1"/>
        </xdr:cNvSpPr>
      </xdr:nvSpPr>
      <xdr:spPr>
        <a:xfrm>
          <a:off x="9725025" y="141732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87</xdr:row>
      <xdr:rowOff>0</xdr:rowOff>
    </xdr:from>
    <xdr:to>
      <xdr:col>13</xdr:col>
      <xdr:colOff>0</xdr:colOff>
      <xdr:row>87</xdr:row>
      <xdr:rowOff>0</xdr:rowOff>
    </xdr:to>
    <xdr:sp>
      <xdr:nvSpPr>
        <xdr:cNvPr id="71" name="Text 1"/>
        <xdr:cNvSpPr txBox="1">
          <a:spLocks noChangeArrowheads="1"/>
        </xdr:cNvSpPr>
      </xdr:nvSpPr>
      <xdr:spPr>
        <a:xfrm>
          <a:off x="9725025" y="141732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87</xdr:row>
      <xdr:rowOff>0</xdr:rowOff>
    </xdr:from>
    <xdr:to>
      <xdr:col>13</xdr:col>
      <xdr:colOff>0</xdr:colOff>
      <xdr:row>87</xdr:row>
      <xdr:rowOff>0</xdr:rowOff>
    </xdr:to>
    <xdr:sp>
      <xdr:nvSpPr>
        <xdr:cNvPr id="72" name="Text 1"/>
        <xdr:cNvSpPr txBox="1">
          <a:spLocks noChangeArrowheads="1"/>
        </xdr:cNvSpPr>
      </xdr:nvSpPr>
      <xdr:spPr>
        <a:xfrm>
          <a:off x="9725025" y="141732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87</xdr:row>
      <xdr:rowOff>0</xdr:rowOff>
    </xdr:from>
    <xdr:to>
      <xdr:col>13</xdr:col>
      <xdr:colOff>0</xdr:colOff>
      <xdr:row>87</xdr:row>
      <xdr:rowOff>0</xdr:rowOff>
    </xdr:to>
    <xdr:sp>
      <xdr:nvSpPr>
        <xdr:cNvPr id="73" name="Text 1"/>
        <xdr:cNvSpPr txBox="1">
          <a:spLocks noChangeArrowheads="1"/>
        </xdr:cNvSpPr>
      </xdr:nvSpPr>
      <xdr:spPr>
        <a:xfrm>
          <a:off x="9725025" y="141732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87</xdr:row>
      <xdr:rowOff>0</xdr:rowOff>
    </xdr:from>
    <xdr:to>
      <xdr:col>13</xdr:col>
      <xdr:colOff>0</xdr:colOff>
      <xdr:row>87</xdr:row>
      <xdr:rowOff>0</xdr:rowOff>
    </xdr:to>
    <xdr:sp>
      <xdr:nvSpPr>
        <xdr:cNvPr id="74" name="Text 1"/>
        <xdr:cNvSpPr txBox="1">
          <a:spLocks noChangeArrowheads="1"/>
        </xdr:cNvSpPr>
      </xdr:nvSpPr>
      <xdr:spPr>
        <a:xfrm>
          <a:off x="9725025" y="141732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87</xdr:row>
      <xdr:rowOff>0</xdr:rowOff>
    </xdr:from>
    <xdr:to>
      <xdr:col>13</xdr:col>
      <xdr:colOff>0</xdr:colOff>
      <xdr:row>87</xdr:row>
      <xdr:rowOff>0</xdr:rowOff>
    </xdr:to>
    <xdr:sp>
      <xdr:nvSpPr>
        <xdr:cNvPr id="75" name="Text 1"/>
        <xdr:cNvSpPr txBox="1">
          <a:spLocks noChangeArrowheads="1"/>
        </xdr:cNvSpPr>
      </xdr:nvSpPr>
      <xdr:spPr>
        <a:xfrm>
          <a:off x="9725025" y="141732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87</xdr:row>
      <xdr:rowOff>0</xdr:rowOff>
    </xdr:from>
    <xdr:to>
      <xdr:col>13</xdr:col>
      <xdr:colOff>0</xdr:colOff>
      <xdr:row>87</xdr:row>
      <xdr:rowOff>0</xdr:rowOff>
    </xdr:to>
    <xdr:sp>
      <xdr:nvSpPr>
        <xdr:cNvPr id="76" name="Text 1"/>
        <xdr:cNvSpPr txBox="1">
          <a:spLocks noChangeArrowheads="1"/>
        </xdr:cNvSpPr>
      </xdr:nvSpPr>
      <xdr:spPr>
        <a:xfrm>
          <a:off x="9725025" y="141732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87</xdr:row>
      <xdr:rowOff>0</xdr:rowOff>
    </xdr:from>
    <xdr:to>
      <xdr:col>13</xdr:col>
      <xdr:colOff>0</xdr:colOff>
      <xdr:row>87</xdr:row>
      <xdr:rowOff>0</xdr:rowOff>
    </xdr:to>
    <xdr:sp>
      <xdr:nvSpPr>
        <xdr:cNvPr id="77" name="Text 1"/>
        <xdr:cNvSpPr txBox="1">
          <a:spLocks noChangeArrowheads="1"/>
        </xdr:cNvSpPr>
      </xdr:nvSpPr>
      <xdr:spPr>
        <a:xfrm>
          <a:off x="9725025" y="141732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87</xdr:row>
      <xdr:rowOff>0</xdr:rowOff>
    </xdr:from>
    <xdr:to>
      <xdr:col>13</xdr:col>
      <xdr:colOff>0</xdr:colOff>
      <xdr:row>87</xdr:row>
      <xdr:rowOff>0</xdr:rowOff>
    </xdr:to>
    <xdr:sp>
      <xdr:nvSpPr>
        <xdr:cNvPr id="78" name="Text 1"/>
        <xdr:cNvSpPr txBox="1">
          <a:spLocks noChangeArrowheads="1"/>
        </xdr:cNvSpPr>
      </xdr:nvSpPr>
      <xdr:spPr>
        <a:xfrm>
          <a:off x="9725025" y="141732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104</xdr:row>
      <xdr:rowOff>0</xdr:rowOff>
    </xdr:from>
    <xdr:to>
      <xdr:col>11</xdr:col>
      <xdr:colOff>0</xdr:colOff>
      <xdr:row>104</xdr:row>
      <xdr:rowOff>0</xdr:rowOff>
    </xdr:to>
    <xdr:sp>
      <xdr:nvSpPr>
        <xdr:cNvPr id="79" name="Text 1"/>
        <xdr:cNvSpPr txBox="1">
          <a:spLocks noChangeArrowheads="1"/>
        </xdr:cNvSpPr>
      </xdr:nvSpPr>
      <xdr:spPr>
        <a:xfrm>
          <a:off x="8620125" y="16925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104</xdr:row>
      <xdr:rowOff>0</xdr:rowOff>
    </xdr:from>
    <xdr:to>
      <xdr:col>11</xdr:col>
      <xdr:colOff>0</xdr:colOff>
      <xdr:row>104</xdr:row>
      <xdr:rowOff>0</xdr:rowOff>
    </xdr:to>
    <xdr:sp>
      <xdr:nvSpPr>
        <xdr:cNvPr id="80" name="Text 1"/>
        <xdr:cNvSpPr txBox="1">
          <a:spLocks noChangeArrowheads="1"/>
        </xdr:cNvSpPr>
      </xdr:nvSpPr>
      <xdr:spPr>
        <a:xfrm>
          <a:off x="8620125" y="16925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104</xdr:row>
      <xdr:rowOff>0</xdr:rowOff>
    </xdr:from>
    <xdr:to>
      <xdr:col>11</xdr:col>
      <xdr:colOff>0</xdr:colOff>
      <xdr:row>104</xdr:row>
      <xdr:rowOff>0</xdr:rowOff>
    </xdr:to>
    <xdr:sp>
      <xdr:nvSpPr>
        <xdr:cNvPr id="81" name="Text 1"/>
        <xdr:cNvSpPr txBox="1">
          <a:spLocks noChangeArrowheads="1"/>
        </xdr:cNvSpPr>
      </xdr:nvSpPr>
      <xdr:spPr>
        <a:xfrm>
          <a:off x="8620125" y="16925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104</xdr:row>
      <xdr:rowOff>0</xdr:rowOff>
    </xdr:from>
    <xdr:to>
      <xdr:col>11</xdr:col>
      <xdr:colOff>0</xdr:colOff>
      <xdr:row>104</xdr:row>
      <xdr:rowOff>0</xdr:rowOff>
    </xdr:to>
    <xdr:sp>
      <xdr:nvSpPr>
        <xdr:cNvPr id="82" name="Text 1"/>
        <xdr:cNvSpPr txBox="1">
          <a:spLocks noChangeArrowheads="1"/>
        </xdr:cNvSpPr>
      </xdr:nvSpPr>
      <xdr:spPr>
        <a:xfrm>
          <a:off x="8620125" y="16925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104</xdr:row>
      <xdr:rowOff>0</xdr:rowOff>
    </xdr:from>
    <xdr:to>
      <xdr:col>11</xdr:col>
      <xdr:colOff>0</xdr:colOff>
      <xdr:row>104</xdr:row>
      <xdr:rowOff>0</xdr:rowOff>
    </xdr:to>
    <xdr:sp>
      <xdr:nvSpPr>
        <xdr:cNvPr id="83" name="Text 1"/>
        <xdr:cNvSpPr txBox="1">
          <a:spLocks noChangeArrowheads="1"/>
        </xdr:cNvSpPr>
      </xdr:nvSpPr>
      <xdr:spPr>
        <a:xfrm>
          <a:off x="8620125" y="16925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104</xdr:row>
      <xdr:rowOff>0</xdr:rowOff>
    </xdr:from>
    <xdr:to>
      <xdr:col>11</xdr:col>
      <xdr:colOff>0</xdr:colOff>
      <xdr:row>104</xdr:row>
      <xdr:rowOff>0</xdr:rowOff>
    </xdr:to>
    <xdr:sp>
      <xdr:nvSpPr>
        <xdr:cNvPr id="84" name="Text 1"/>
        <xdr:cNvSpPr txBox="1">
          <a:spLocks noChangeArrowheads="1"/>
        </xdr:cNvSpPr>
      </xdr:nvSpPr>
      <xdr:spPr>
        <a:xfrm>
          <a:off x="8620125" y="16925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104</xdr:row>
      <xdr:rowOff>0</xdr:rowOff>
    </xdr:from>
    <xdr:to>
      <xdr:col>11</xdr:col>
      <xdr:colOff>0</xdr:colOff>
      <xdr:row>104</xdr:row>
      <xdr:rowOff>0</xdr:rowOff>
    </xdr:to>
    <xdr:sp>
      <xdr:nvSpPr>
        <xdr:cNvPr id="85" name="Text 1"/>
        <xdr:cNvSpPr txBox="1">
          <a:spLocks noChangeArrowheads="1"/>
        </xdr:cNvSpPr>
      </xdr:nvSpPr>
      <xdr:spPr>
        <a:xfrm>
          <a:off x="8620125" y="16925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104</xdr:row>
      <xdr:rowOff>0</xdr:rowOff>
    </xdr:from>
    <xdr:to>
      <xdr:col>11</xdr:col>
      <xdr:colOff>0</xdr:colOff>
      <xdr:row>104</xdr:row>
      <xdr:rowOff>0</xdr:rowOff>
    </xdr:to>
    <xdr:sp>
      <xdr:nvSpPr>
        <xdr:cNvPr id="86" name="Text 1"/>
        <xdr:cNvSpPr txBox="1">
          <a:spLocks noChangeArrowheads="1"/>
        </xdr:cNvSpPr>
      </xdr:nvSpPr>
      <xdr:spPr>
        <a:xfrm>
          <a:off x="8620125" y="16925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104</xdr:row>
      <xdr:rowOff>0</xdr:rowOff>
    </xdr:from>
    <xdr:to>
      <xdr:col>11</xdr:col>
      <xdr:colOff>0</xdr:colOff>
      <xdr:row>104</xdr:row>
      <xdr:rowOff>0</xdr:rowOff>
    </xdr:to>
    <xdr:sp>
      <xdr:nvSpPr>
        <xdr:cNvPr id="87" name="Text 1"/>
        <xdr:cNvSpPr txBox="1">
          <a:spLocks noChangeArrowheads="1"/>
        </xdr:cNvSpPr>
      </xdr:nvSpPr>
      <xdr:spPr>
        <a:xfrm>
          <a:off x="8620125" y="16925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104</xdr:row>
      <xdr:rowOff>0</xdr:rowOff>
    </xdr:from>
    <xdr:to>
      <xdr:col>11</xdr:col>
      <xdr:colOff>0</xdr:colOff>
      <xdr:row>104</xdr:row>
      <xdr:rowOff>0</xdr:rowOff>
    </xdr:to>
    <xdr:sp>
      <xdr:nvSpPr>
        <xdr:cNvPr id="88" name="Text 1"/>
        <xdr:cNvSpPr txBox="1">
          <a:spLocks noChangeArrowheads="1"/>
        </xdr:cNvSpPr>
      </xdr:nvSpPr>
      <xdr:spPr>
        <a:xfrm>
          <a:off x="8620125" y="16925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104</xdr:row>
      <xdr:rowOff>0</xdr:rowOff>
    </xdr:from>
    <xdr:to>
      <xdr:col>11</xdr:col>
      <xdr:colOff>0</xdr:colOff>
      <xdr:row>104</xdr:row>
      <xdr:rowOff>0</xdr:rowOff>
    </xdr:to>
    <xdr:sp>
      <xdr:nvSpPr>
        <xdr:cNvPr id="89" name="Text 1"/>
        <xdr:cNvSpPr txBox="1">
          <a:spLocks noChangeArrowheads="1"/>
        </xdr:cNvSpPr>
      </xdr:nvSpPr>
      <xdr:spPr>
        <a:xfrm>
          <a:off x="8620125" y="16925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115</xdr:row>
      <xdr:rowOff>0</xdr:rowOff>
    </xdr:from>
    <xdr:to>
      <xdr:col>13</xdr:col>
      <xdr:colOff>0</xdr:colOff>
      <xdr:row>115</xdr:row>
      <xdr:rowOff>0</xdr:rowOff>
    </xdr:to>
    <xdr:sp fLocksText="0">
      <xdr:nvSpPr>
        <xdr:cNvPr id="90" name="Text 1"/>
        <xdr:cNvSpPr txBox="1">
          <a:spLocks noChangeArrowheads="1"/>
        </xdr:cNvSpPr>
      </xdr:nvSpPr>
      <xdr:spPr>
        <a:xfrm>
          <a:off x="9725025" y="187071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 (W1)"/>
              <a:ea typeface="CG Times (W1)"/>
              <a:cs typeface="CG Times (W1)"/>
            </a:rPr>
            <a:t/>
          </a:r>
        </a:p>
      </xdr:txBody>
    </xdr:sp>
    <xdr:clientData/>
  </xdr:twoCellAnchor>
  <xdr:twoCellAnchor>
    <xdr:from>
      <xdr:col>13</xdr:col>
      <xdr:colOff>0</xdr:colOff>
      <xdr:row>114</xdr:row>
      <xdr:rowOff>0</xdr:rowOff>
    </xdr:from>
    <xdr:to>
      <xdr:col>13</xdr:col>
      <xdr:colOff>0</xdr:colOff>
      <xdr:row>114</xdr:row>
      <xdr:rowOff>0</xdr:rowOff>
    </xdr:to>
    <xdr:sp>
      <xdr:nvSpPr>
        <xdr:cNvPr id="91" name="Text 1"/>
        <xdr:cNvSpPr txBox="1">
          <a:spLocks noChangeArrowheads="1"/>
        </xdr:cNvSpPr>
      </xdr:nvSpPr>
      <xdr:spPr>
        <a:xfrm>
          <a:off x="9725025" y="1854517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114</xdr:row>
      <xdr:rowOff>0</xdr:rowOff>
    </xdr:from>
    <xdr:to>
      <xdr:col>13</xdr:col>
      <xdr:colOff>0</xdr:colOff>
      <xdr:row>114</xdr:row>
      <xdr:rowOff>0</xdr:rowOff>
    </xdr:to>
    <xdr:sp>
      <xdr:nvSpPr>
        <xdr:cNvPr id="92" name="Text 1"/>
        <xdr:cNvSpPr txBox="1">
          <a:spLocks noChangeArrowheads="1"/>
        </xdr:cNvSpPr>
      </xdr:nvSpPr>
      <xdr:spPr>
        <a:xfrm>
          <a:off x="9725025" y="1854517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114</xdr:row>
      <xdr:rowOff>0</xdr:rowOff>
    </xdr:from>
    <xdr:to>
      <xdr:col>13</xdr:col>
      <xdr:colOff>0</xdr:colOff>
      <xdr:row>114</xdr:row>
      <xdr:rowOff>0</xdr:rowOff>
    </xdr:to>
    <xdr:sp>
      <xdr:nvSpPr>
        <xdr:cNvPr id="93" name="Text 1"/>
        <xdr:cNvSpPr txBox="1">
          <a:spLocks noChangeArrowheads="1"/>
        </xdr:cNvSpPr>
      </xdr:nvSpPr>
      <xdr:spPr>
        <a:xfrm>
          <a:off x="9725025" y="1854517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114</xdr:row>
      <xdr:rowOff>0</xdr:rowOff>
    </xdr:from>
    <xdr:to>
      <xdr:col>13</xdr:col>
      <xdr:colOff>0</xdr:colOff>
      <xdr:row>114</xdr:row>
      <xdr:rowOff>0</xdr:rowOff>
    </xdr:to>
    <xdr:sp>
      <xdr:nvSpPr>
        <xdr:cNvPr id="94" name="Text 1"/>
        <xdr:cNvSpPr txBox="1">
          <a:spLocks noChangeArrowheads="1"/>
        </xdr:cNvSpPr>
      </xdr:nvSpPr>
      <xdr:spPr>
        <a:xfrm>
          <a:off x="9725025" y="1854517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114</xdr:row>
      <xdr:rowOff>0</xdr:rowOff>
    </xdr:from>
    <xdr:to>
      <xdr:col>13</xdr:col>
      <xdr:colOff>0</xdr:colOff>
      <xdr:row>114</xdr:row>
      <xdr:rowOff>0</xdr:rowOff>
    </xdr:to>
    <xdr:sp>
      <xdr:nvSpPr>
        <xdr:cNvPr id="95" name="Text 1"/>
        <xdr:cNvSpPr txBox="1">
          <a:spLocks noChangeArrowheads="1"/>
        </xdr:cNvSpPr>
      </xdr:nvSpPr>
      <xdr:spPr>
        <a:xfrm>
          <a:off x="9725025" y="1854517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114</xdr:row>
      <xdr:rowOff>0</xdr:rowOff>
    </xdr:from>
    <xdr:to>
      <xdr:col>13</xdr:col>
      <xdr:colOff>0</xdr:colOff>
      <xdr:row>114</xdr:row>
      <xdr:rowOff>0</xdr:rowOff>
    </xdr:to>
    <xdr:sp>
      <xdr:nvSpPr>
        <xdr:cNvPr id="96" name="Text 1"/>
        <xdr:cNvSpPr txBox="1">
          <a:spLocks noChangeArrowheads="1"/>
        </xdr:cNvSpPr>
      </xdr:nvSpPr>
      <xdr:spPr>
        <a:xfrm>
          <a:off x="9725025" y="1854517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114</xdr:row>
      <xdr:rowOff>0</xdr:rowOff>
    </xdr:from>
    <xdr:to>
      <xdr:col>13</xdr:col>
      <xdr:colOff>0</xdr:colOff>
      <xdr:row>114</xdr:row>
      <xdr:rowOff>0</xdr:rowOff>
    </xdr:to>
    <xdr:sp>
      <xdr:nvSpPr>
        <xdr:cNvPr id="97" name="Text 1"/>
        <xdr:cNvSpPr txBox="1">
          <a:spLocks noChangeArrowheads="1"/>
        </xdr:cNvSpPr>
      </xdr:nvSpPr>
      <xdr:spPr>
        <a:xfrm>
          <a:off x="9725025" y="1854517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114</xdr:row>
      <xdr:rowOff>0</xdr:rowOff>
    </xdr:from>
    <xdr:to>
      <xdr:col>13</xdr:col>
      <xdr:colOff>0</xdr:colOff>
      <xdr:row>114</xdr:row>
      <xdr:rowOff>0</xdr:rowOff>
    </xdr:to>
    <xdr:sp>
      <xdr:nvSpPr>
        <xdr:cNvPr id="98" name="Text 1"/>
        <xdr:cNvSpPr txBox="1">
          <a:spLocks noChangeArrowheads="1"/>
        </xdr:cNvSpPr>
      </xdr:nvSpPr>
      <xdr:spPr>
        <a:xfrm>
          <a:off x="9725025" y="1854517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114</xdr:row>
      <xdr:rowOff>0</xdr:rowOff>
    </xdr:from>
    <xdr:to>
      <xdr:col>13</xdr:col>
      <xdr:colOff>0</xdr:colOff>
      <xdr:row>114</xdr:row>
      <xdr:rowOff>0</xdr:rowOff>
    </xdr:to>
    <xdr:sp>
      <xdr:nvSpPr>
        <xdr:cNvPr id="99" name="Text 1"/>
        <xdr:cNvSpPr txBox="1">
          <a:spLocks noChangeArrowheads="1"/>
        </xdr:cNvSpPr>
      </xdr:nvSpPr>
      <xdr:spPr>
        <a:xfrm>
          <a:off x="9725025" y="1854517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114</xdr:row>
      <xdr:rowOff>0</xdr:rowOff>
    </xdr:from>
    <xdr:to>
      <xdr:col>13</xdr:col>
      <xdr:colOff>0</xdr:colOff>
      <xdr:row>114</xdr:row>
      <xdr:rowOff>0</xdr:rowOff>
    </xdr:to>
    <xdr:sp>
      <xdr:nvSpPr>
        <xdr:cNvPr id="100" name="Text 1"/>
        <xdr:cNvSpPr txBox="1">
          <a:spLocks noChangeArrowheads="1"/>
        </xdr:cNvSpPr>
      </xdr:nvSpPr>
      <xdr:spPr>
        <a:xfrm>
          <a:off x="9725025" y="1854517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114</xdr:row>
      <xdr:rowOff>0</xdr:rowOff>
    </xdr:from>
    <xdr:to>
      <xdr:col>13</xdr:col>
      <xdr:colOff>0</xdr:colOff>
      <xdr:row>114</xdr:row>
      <xdr:rowOff>0</xdr:rowOff>
    </xdr:to>
    <xdr:sp>
      <xdr:nvSpPr>
        <xdr:cNvPr id="101" name="Text 1"/>
        <xdr:cNvSpPr txBox="1">
          <a:spLocks noChangeArrowheads="1"/>
        </xdr:cNvSpPr>
      </xdr:nvSpPr>
      <xdr:spPr>
        <a:xfrm>
          <a:off x="9725025" y="1854517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131</xdr:row>
      <xdr:rowOff>0</xdr:rowOff>
    </xdr:from>
    <xdr:to>
      <xdr:col>11</xdr:col>
      <xdr:colOff>0</xdr:colOff>
      <xdr:row>131</xdr:row>
      <xdr:rowOff>0</xdr:rowOff>
    </xdr:to>
    <xdr:sp>
      <xdr:nvSpPr>
        <xdr:cNvPr id="102" name="Text 1"/>
        <xdr:cNvSpPr txBox="1">
          <a:spLocks noChangeArrowheads="1"/>
        </xdr:cNvSpPr>
      </xdr:nvSpPr>
      <xdr:spPr>
        <a:xfrm>
          <a:off x="8620125" y="212979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131</xdr:row>
      <xdr:rowOff>0</xdr:rowOff>
    </xdr:from>
    <xdr:to>
      <xdr:col>11</xdr:col>
      <xdr:colOff>0</xdr:colOff>
      <xdr:row>131</xdr:row>
      <xdr:rowOff>0</xdr:rowOff>
    </xdr:to>
    <xdr:sp>
      <xdr:nvSpPr>
        <xdr:cNvPr id="103" name="Text 1"/>
        <xdr:cNvSpPr txBox="1">
          <a:spLocks noChangeArrowheads="1"/>
        </xdr:cNvSpPr>
      </xdr:nvSpPr>
      <xdr:spPr>
        <a:xfrm>
          <a:off x="8620125" y="212979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131</xdr:row>
      <xdr:rowOff>0</xdr:rowOff>
    </xdr:from>
    <xdr:to>
      <xdr:col>11</xdr:col>
      <xdr:colOff>0</xdr:colOff>
      <xdr:row>131</xdr:row>
      <xdr:rowOff>0</xdr:rowOff>
    </xdr:to>
    <xdr:sp>
      <xdr:nvSpPr>
        <xdr:cNvPr id="104" name="Text 1"/>
        <xdr:cNvSpPr txBox="1">
          <a:spLocks noChangeArrowheads="1"/>
        </xdr:cNvSpPr>
      </xdr:nvSpPr>
      <xdr:spPr>
        <a:xfrm>
          <a:off x="8620125" y="212979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131</xdr:row>
      <xdr:rowOff>0</xdr:rowOff>
    </xdr:from>
    <xdr:to>
      <xdr:col>11</xdr:col>
      <xdr:colOff>0</xdr:colOff>
      <xdr:row>131</xdr:row>
      <xdr:rowOff>0</xdr:rowOff>
    </xdr:to>
    <xdr:sp>
      <xdr:nvSpPr>
        <xdr:cNvPr id="105" name="Text 1"/>
        <xdr:cNvSpPr txBox="1">
          <a:spLocks noChangeArrowheads="1"/>
        </xdr:cNvSpPr>
      </xdr:nvSpPr>
      <xdr:spPr>
        <a:xfrm>
          <a:off x="8620125" y="212979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131</xdr:row>
      <xdr:rowOff>0</xdr:rowOff>
    </xdr:from>
    <xdr:to>
      <xdr:col>11</xdr:col>
      <xdr:colOff>0</xdr:colOff>
      <xdr:row>131</xdr:row>
      <xdr:rowOff>0</xdr:rowOff>
    </xdr:to>
    <xdr:sp>
      <xdr:nvSpPr>
        <xdr:cNvPr id="106" name="Text 1"/>
        <xdr:cNvSpPr txBox="1">
          <a:spLocks noChangeArrowheads="1"/>
        </xdr:cNvSpPr>
      </xdr:nvSpPr>
      <xdr:spPr>
        <a:xfrm>
          <a:off x="8620125" y="212979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131</xdr:row>
      <xdr:rowOff>0</xdr:rowOff>
    </xdr:from>
    <xdr:to>
      <xdr:col>11</xdr:col>
      <xdr:colOff>0</xdr:colOff>
      <xdr:row>131</xdr:row>
      <xdr:rowOff>0</xdr:rowOff>
    </xdr:to>
    <xdr:sp>
      <xdr:nvSpPr>
        <xdr:cNvPr id="107" name="Text 1"/>
        <xdr:cNvSpPr txBox="1">
          <a:spLocks noChangeArrowheads="1"/>
        </xdr:cNvSpPr>
      </xdr:nvSpPr>
      <xdr:spPr>
        <a:xfrm>
          <a:off x="8620125" y="212979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131</xdr:row>
      <xdr:rowOff>0</xdr:rowOff>
    </xdr:from>
    <xdr:to>
      <xdr:col>11</xdr:col>
      <xdr:colOff>0</xdr:colOff>
      <xdr:row>131</xdr:row>
      <xdr:rowOff>0</xdr:rowOff>
    </xdr:to>
    <xdr:sp>
      <xdr:nvSpPr>
        <xdr:cNvPr id="108" name="Text 1"/>
        <xdr:cNvSpPr txBox="1">
          <a:spLocks noChangeArrowheads="1"/>
        </xdr:cNvSpPr>
      </xdr:nvSpPr>
      <xdr:spPr>
        <a:xfrm>
          <a:off x="8620125" y="212979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131</xdr:row>
      <xdr:rowOff>0</xdr:rowOff>
    </xdr:from>
    <xdr:to>
      <xdr:col>11</xdr:col>
      <xdr:colOff>0</xdr:colOff>
      <xdr:row>131</xdr:row>
      <xdr:rowOff>0</xdr:rowOff>
    </xdr:to>
    <xdr:sp>
      <xdr:nvSpPr>
        <xdr:cNvPr id="109" name="Text 1"/>
        <xdr:cNvSpPr txBox="1">
          <a:spLocks noChangeArrowheads="1"/>
        </xdr:cNvSpPr>
      </xdr:nvSpPr>
      <xdr:spPr>
        <a:xfrm>
          <a:off x="8620125" y="212979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131</xdr:row>
      <xdr:rowOff>0</xdr:rowOff>
    </xdr:from>
    <xdr:to>
      <xdr:col>11</xdr:col>
      <xdr:colOff>0</xdr:colOff>
      <xdr:row>131</xdr:row>
      <xdr:rowOff>0</xdr:rowOff>
    </xdr:to>
    <xdr:sp>
      <xdr:nvSpPr>
        <xdr:cNvPr id="110" name="Text 1"/>
        <xdr:cNvSpPr txBox="1">
          <a:spLocks noChangeArrowheads="1"/>
        </xdr:cNvSpPr>
      </xdr:nvSpPr>
      <xdr:spPr>
        <a:xfrm>
          <a:off x="8620125" y="212979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131</xdr:row>
      <xdr:rowOff>0</xdr:rowOff>
    </xdr:from>
    <xdr:to>
      <xdr:col>11</xdr:col>
      <xdr:colOff>0</xdr:colOff>
      <xdr:row>131</xdr:row>
      <xdr:rowOff>0</xdr:rowOff>
    </xdr:to>
    <xdr:sp>
      <xdr:nvSpPr>
        <xdr:cNvPr id="111" name="Text 1"/>
        <xdr:cNvSpPr txBox="1">
          <a:spLocks noChangeArrowheads="1"/>
        </xdr:cNvSpPr>
      </xdr:nvSpPr>
      <xdr:spPr>
        <a:xfrm>
          <a:off x="8620125" y="212979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131</xdr:row>
      <xdr:rowOff>0</xdr:rowOff>
    </xdr:from>
    <xdr:to>
      <xdr:col>11</xdr:col>
      <xdr:colOff>0</xdr:colOff>
      <xdr:row>131</xdr:row>
      <xdr:rowOff>0</xdr:rowOff>
    </xdr:to>
    <xdr:sp>
      <xdr:nvSpPr>
        <xdr:cNvPr id="112" name="Text 1"/>
        <xdr:cNvSpPr txBox="1">
          <a:spLocks noChangeArrowheads="1"/>
        </xdr:cNvSpPr>
      </xdr:nvSpPr>
      <xdr:spPr>
        <a:xfrm>
          <a:off x="8620125" y="212979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0</xdr:col>
      <xdr:colOff>9525</xdr:colOff>
      <xdr:row>5</xdr:row>
      <xdr:rowOff>0</xdr:rowOff>
    </xdr:from>
    <xdr:to>
      <xdr:col>0</xdr:col>
      <xdr:colOff>123825</xdr:colOff>
      <xdr:row>5</xdr:row>
      <xdr:rowOff>0</xdr:rowOff>
    </xdr:to>
    <xdr:sp>
      <xdr:nvSpPr>
        <xdr:cNvPr id="113" name="Text 1"/>
        <xdr:cNvSpPr txBox="1">
          <a:spLocks noChangeArrowheads="1"/>
        </xdr:cNvSpPr>
      </xdr:nvSpPr>
      <xdr:spPr>
        <a:xfrm>
          <a:off x="9525" y="828675"/>
          <a:ext cx="1143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0" bIns="18288" anchor="b" vert="vert27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F 61302 1998-12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4" name="Text 1"/>
        <xdr:cNvSpPr txBox="1">
          <a:spLocks noChangeArrowheads="1"/>
        </xdr:cNvSpPr>
      </xdr:nvSpPr>
      <xdr:spPr>
        <a:xfrm>
          <a:off x="9725025" y="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5" name="Text 1"/>
        <xdr:cNvSpPr txBox="1">
          <a:spLocks noChangeArrowheads="1"/>
        </xdr:cNvSpPr>
      </xdr:nvSpPr>
      <xdr:spPr>
        <a:xfrm>
          <a:off x="9725025" y="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6" name="Text 1"/>
        <xdr:cNvSpPr txBox="1">
          <a:spLocks noChangeArrowheads="1"/>
        </xdr:cNvSpPr>
      </xdr:nvSpPr>
      <xdr:spPr>
        <a:xfrm>
          <a:off x="9725025" y="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7" name="Text 1"/>
        <xdr:cNvSpPr txBox="1">
          <a:spLocks noChangeArrowheads="1"/>
        </xdr:cNvSpPr>
      </xdr:nvSpPr>
      <xdr:spPr>
        <a:xfrm>
          <a:off x="9725025" y="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8" name="Text 1"/>
        <xdr:cNvSpPr txBox="1">
          <a:spLocks noChangeArrowheads="1"/>
        </xdr:cNvSpPr>
      </xdr:nvSpPr>
      <xdr:spPr>
        <a:xfrm>
          <a:off x="9725025" y="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9" name="Text 1"/>
        <xdr:cNvSpPr txBox="1">
          <a:spLocks noChangeArrowheads="1"/>
        </xdr:cNvSpPr>
      </xdr:nvSpPr>
      <xdr:spPr>
        <a:xfrm>
          <a:off x="9725025" y="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0" name="Text 1"/>
        <xdr:cNvSpPr txBox="1">
          <a:spLocks noChangeArrowheads="1"/>
        </xdr:cNvSpPr>
      </xdr:nvSpPr>
      <xdr:spPr>
        <a:xfrm>
          <a:off x="9725025" y="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1" name="Text 1"/>
        <xdr:cNvSpPr txBox="1">
          <a:spLocks noChangeArrowheads="1"/>
        </xdr:cNvSpPr>
      </xdr:nvSpPr>
      <xdr:spPr>
        <a:xfrm>
          <a:off x="9725025" y="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2" name="Text 1"/>
        <xdr:cNvSpPr txBox="1">
          <a:spLocks noChangeArrowheads="1"/>
        </xdr:cNvSpPr>
      </xdr:nvSpPr>
      <xdr:spPr>
        <a:xfrm>
          <a:off x="9725025" y="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13</xdr:col>
      <xdr:colOff>0</xdr:colOff>
      <xdr:row>14</xdr:row>
      <xdr:rowOff>0</xdr:rowOff>
    </xdr:to>
    <xdr:sp>
      <xdr:nvSpPr>
        <xdr:cNvPr id="123" name="Text 1"/>
        <xdr:cNvSpPr txBox="1">
          <a:spLocks noChangeArrowheads="1"/>
        </xdr:cNvSpPr>
      </xdr:nvSpPr>
      <xdr:spPr>
        <a:xfrm>
          <a:off x="9725025" y="235267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13</xdr:col>
      <xdr:colOff>0</xdr:colOff>
      <xdr:row>14</xdr:row>
      <xdr:rowOff>0</xdr:rowOff>
    </xdr:to>
    <xdr:sp>
      <xdr:nvSpPr>
        <xdr:cNvPr id="124" name="Text 1"/>
        <xdr:cNvSpPr txBox="1">
          <a:spLocks noChangeArrowheads="1"/>
        </xdr:cNvSpPr>
      </xdr:nvSpPr>
      <xdr:spPr>
        <a:xfrm>
          <a:off x="9725025" y="235267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13</xdr:col>
      <xdr:colOff>0</xdr:colOff>
      <xdr:row>14</xdr:row>
      <xdr:rowOff>0</xdr:rowOff>
    </xdr:to>
    <xdr:sp>
      <xdr:nvSpPr>
        <xdr:cNvPr id="125" name="Text 1"/>
        <xdr:cNvSpPr txBox="1">
          <a:spLocks noChangeArrowheads="1"/>
        </xdr:cNvSpPr>
      </xdr:nvSpPr>
      <xdr:spPr>
        <a:xfrm>
          <a:off x="9725025" y="235267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13</xdr:col>
      <xdr:colOff>0</xdr:colOff>
      <xdr:row>14</xdr:row>
      <xdr:rowOff>0</xdr:rowOff>
    </xdr:to>
    <xdr:sp>
      <xdr:nvSpPr>
        <xdr:cNvPr id="126" name="Text 1"/>
        <xdr:cNvSpPr txBox="1">
          <a:spLocks noChangeArrowheads="1"/>
        </xdr:cNvSpPr>
      </xdr:nvSpPr>
      <xdr:spPr>
        <a:xfrm>
          <a:off x="9725025" y="235267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13</xdr:col>
      <xdr:colOff>0</xdr:colOff>
      <xdr:row>14</xdr:row>
      <xdr:rowOff>0</xdr:rowOff>
    </xdr:to>
    <xdr:sp>
      <xdr:nvSpPr>
        <xdr:cNvPr id="127" name="Text 1"/>
        <xdr:cNvSpPr txBox="1">
          <a:spLocks noChangeArrowheads="1"/>
        </xdr:cNvSpPr>
      </xdr:nvSpPr>
      <xdr:spPr>
        <a:xfrm>
          <a:off x="9725025" y="235267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13</xdr:col>
      <xdr:colOff>0</xdr:colOff>
      <xdr:row>14</xdr:row>
      <xdr:rowOff>0</xdr:rowOff>
    </xdr:to>
    <xdr:sp>
      <xdr:nvSpPr>
        <xdr:cNvPr id="128" name="Text 1"/>
        <xdr:cNvSpPr txBox="1">
          <a:spLocks noChangeArrowheads="1"/>
        </xdr:cNvSpPr>
      </xdr:nvSpPr>
      <xdr:spPr>
        <a:xfrm>
          <a:off x="9725025" y="235267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13</xdr:col>
      <xdr:colOff>0</xdr:colOff>
      <xdr:row>14</xdr:row>
      <xdr:rowOff>0</xdr:rowOff>
    </xdr:to>
    <xdr:sp>
      <xdr:nvSpPr>
        <xdr:cNvPr id="129" name="Text 1"/>
        <xdr:cNvSpPr txBox="1">
          <a:spLocks noChangeArrowheads="1"/>
        </xdr:cNvSpPr>
      </xdr:nvSpPr>
      <xdr:spPr>
        <a:xfrm>
          <a:off x="9725025" y="235267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13</xdr:col>
      <xdr:colOff>0</xdr:colOff>
      <xdr:row>14</xdr:row>
      <xdr:rowOff>0</xdr:rowOff>
    </xdr:to>
    <xdr:sp>
      <xdr:nvSpPr>
        <xdr:cNvPr id="130" name="Text 1"/>
        <xdr:cNvSpPr txBox="1">
          <a:spLocks noChangeArrowheads="1"/>
        </xdr:cNvSpPr>
      </xdr:nvSpPr>
      <xdr:spPr>
        <a:xfrm>
          <a:off x="9725025" y="235267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13</xdr:col>
      <xdr:colOff>0</xdr:colOff>
      <xdr:row>14</xdr:row>
      <xdr:rowOff>0</xdr:rowOff>
    </xdr:to>
    <xdr:sp>
      <xdr:nvSpPr>
        <xdr:cNvPr id="131" name="Text 1"/>
        <xdr:cNvSpPr txBox="1">
          <a:spLocks noChangeArrowheads="1"/>
        </xdr:cNvSpPr>
      </xdr:nvSpPr>
      <xdr:spPr>
        <a:xfrm>
          <a:off x="9725025" y="235267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13</xdr:col>
      <xdr:colOff>0</xdr:colOff>
      <xdr:row>14</xdr:row>
      <xdr:rowOff>0</xdr:rowOff>
    </xdr:to>
    <xdr:sp>
      <xdr:nvSpPr>
        <xdr:cNvPr id="132" name="Text 1"/>
        <xdr:cNvSpPr txBox="1">
          <a:spLocks noChangeArrowheads="1"/>
        </xdr:cNvSpPr>
      </xdr:nvSpPr>
      <xdr:spPr>
        <a:xfrm>
          <a:off x="9725025" y="235267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13</xdr:col>
      <xdr:colOff>0</xdr:colOff>
      <xdr:row>14</xdr:row>
      <xdr:rowOff>0</xdr:rowOff>
    </xdr:to>
    <xdr:sp>
      <xdr:nvSpPr>
        <xdr:cNvPr id="133" name="Text 1"/>
        <xdr:cNvSpPr txBox="1">
          <a:spLocks noChangeArrowheads="1"/>
        </xdr:cNvSpPr>
      </xdr:nvSpPr>
      <xdr:spPr>
        <a:xfrm>
          <a:off x="9725025" y="235267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65</xdr:row>
      <xdr:rowOff>0</xdr:rowOff>
    </xdr:from>
    <xdr:to>
      <xdr:col>13</xdr:col>
      <xdr:colOff>0</xdr:colOff>
      <xdr:row>65</xdr:row>
      <xdr:rowOff>0</xdr:rowOff>
    </xdr:to>
    <xdr:sp fLocksText="0">
      <xdr:nvSpPr>
        <xdr:cNvPr id="134" name="Text 1"/>
        <xdr:cNvSpPr txBox="1">
          <a:spLocks noChangeArrowheads="1"/>
        </xdr:cNvSpPr>
      </xdr:nvSpPr>
      <xdr:spPr>
        <a:xfrm>
          <a:off x="9725025" y="1061085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 (W1)"/>
              <a:ea typeface="CG Times (W1)"/>
              <a:cs typeface="CG Times (W1)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135" name="Text 1"/>
        <xdr:cNvSpPr txBox="1">
          <a:spLocks noChangeArrowheads="1"/>
        </xdr:cNvSpPr>
      </xdr:nvSpPr>
      <xdr:spPr>
        <a:xfrm>
          <a:off x="9725025" y="413385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136" name="Text 1"/>
        <xdr:cNvSpPr txBox="1">
          <a:spLocks noChangeArrowheads="1"/>
        </xdr:cNvSpPr>
      </xdr:nvSpPr>
      <xdr:spPr>
        <a:xfrm>
          <a:off x="9725025" y="413385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137" name="Text 1"/>
        <xdr:cNvSpPr txBox="1">
          <a:spLocks noChangeArrowheads="1"/>
        </xdr:cNvSpPr>
      </xdr:nvSpPr>
      <xdr:spPr>
        <a:xfrm>
          <a:off x="9725025" y="413385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138" name="Text 1"/>
        <xdr:cNvSpPr txBox="1">
          <a:spLocks noChangeArrowheads="1"/>
        </xdr:cNvSpPr>
      </xdr:nvSpPr>
      <xdr:spPr>
        <a:xfrm>
          <a:off x="9725025" y="413385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139" name="Text 1"/>
        <xdr:cNvSpPr txBox="1">
          <a:spLocks noChangeArrowheads="1"/>
        </xdr:cNvSpPr>
      </xdr:nvSpPr>
      <xdr:spPr>
        <a:xfrm>
          <a:off x="9725025" y="413385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140" name="Text 1"/>
        <xdr:cNvSpPr txBox="1">
          <a:spLocks noChangeArrowheads="1"/>
        </xdr:cNvSpPr>
      </xdr:nvSpPr>
      <xdr:spPr>
        <a:xfrm>
          <a:off x="9725025" y="413385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141" name="Text 1"/>
        <xdr:cNvSpPr txBox="1">
          <a:spLocks noChangeArrowheads="1"/>
        </xdr:cNvSpPr>
      </xdr:nvSpPr>
      <xdr:spPr>
        <a:xfrm>
          <a:off x="9725025" y="413385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142" name="Text 1"/>
        <xdr:cNvSpPr txBox="1">
          <a:spLocks noChangeArrowheads="1"/>
        </xdr:cNvSpPr>
      </xdr:nvSpPr>
      <xdr:spPr>
        <a:xfrm>
          <a:off x="9725025" y="413385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143" name="Text 1"/>
        <xdr:cNvSpPr txBox="1">
          <a:spLocks noChangeArrowheads="1"/>
        </xdr:cNvSpPr>
      </xdr:nvSpPr>
      <xdr:spPr>
        <a:xfrm>
          <a:off x="9725025" y="413385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144" name="Text 1"/>
        <xdr:cNvSpPr txBox="1">
          <a:spLocks noChangeArrowheads="1"/>
        </xdr:cNvSpPr>
      </xdr:nvSpPr>
      <xdr:spPr>
        <a:xfrm>
          <a:off x="9725025" y="413385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145" name="Text 1"/>
        <xdr:cNvSpPr txBox="1">
          <a:spLocks noChangeArrowheads="1"/>
        </xdr:cNvSpPr>
      </xdr:nvSpPr>
      <xdr:spPr>
        <a:xfrm>
          <a:off x="9725025" y="413385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48</xdr:row>
      <xdr:rowOff>0</xdr:rowOff>
    </xdr:from>
    <xdr:to>
      <xdr:col>11</xdr:col>
      <xdr:colOff>0</xdr:colOff>
      <xdr:row>48</xdr:row>
      <xdr:rowOff>0</xdr:rowOff>
    </xdr:to>
    <xdr:sp>
      <xdr:nvSpPr>
        <xdr:cNvPr id="146" name="Text 1"/>
        <xdr:cNvSpPr txBox="1">
          <a:spLocks noChangeArrowheads="1"/>
        </xdr:cNvSpPr>
      </xdr:nvSpPr>
      <xdr:spPr>
        <a:xfrm>
          <a:off x="8620125" y="78581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48</xdr:row>
      <xdr:rowOff>0</xdr:rowOff>
    </xdr:from>
    <xdr:to>
      <xdr:col>11</xdr:col>
      <xdr:colOff>0</xdr:colOff>
      <xdr:row>48</xdr:row>
      <xdr:rowOff>0</xdr:rowOff>
    </xdr:to>
    <xdr:sp>
      <xdr:nvSpPr>
        <xdr:cNvPr id="147" name="Text 1"/>
        <xdr:cNvSpPr txBox="1">
          <a:spLocks noChangeArrowheads="1"/>
        </xdr:cNvSpPr>
      </xdr:nvSpPr>
      <xdr:spPr>
        <a:xfrm>
          <a:off x="8620125" y="78581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48</xdr:row>
      <xdr:rowOff>0</xdr:rowOff>
    </xdr:from>
    <xdr:to>
      <xdr:col>11</xdr:col>
      <xdr:colOff>0</xdr:colOff>
      <xdr:row>48</xdr:row>
      <xdr:rowOff>0</xdr:rowOff>
    </xdr:to>
    <xdr:sp>
      <xdr:nvSpPr>
        <xdr:cNvPr id="148" name="Text 1"/>
        <xdr:cNvSpPr txBox="1">
          <a:spLocks noChangeArrowheads="1"/>
        </xdr:cNvSpPr>
      </xdr:nvSpPr>
      <xdr:spPr>
        <a:xfrm>
          <a:off x="8620125" y="78581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48</xdr:row>
      <xdr:rowOff>0</xdr:rowOff>
    </xdr:from>
    <xdr:to>
      <xdr:col>11</xdr:col>
      <xdr:colOff>0</xdr:colOff>
      <xdr:row>48</xdr:row>
      <xdr:rowOff>0</xdr:rowOff>
    </xdr:to>
    <xdr:sp>
      <xdr:nvSpPr>
        <xdr:cNvPr id="149" name="Text 1"/>
        <xdr:cNvSpPr txBox="1">
          <a:spLocks noChangeArrowheads="1"/>
        </xdr:cNvSpPr>
      </xdr:nvSpPr>
      <xdr:spPr>
        <a:xfrm>
          <a:off x="8620125" y="78581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48</xdr:row>
      <xdr:rowOff>0</xdr:rowOff>
    </xdr:from>
    <xdr:to>
      <xdr:col>11</xdr:col>
      <xdr:colOff>0</xdr:colOff>
      <xdr:row>48</xdr:row>
      <xdr:rowOff>0</xdr:rowOff>
    </xdr:to>
    <xdr:sp>
      <xdr:nvSpPr>
        <xdr:cNvPr id="150" name="Text 1"/>
        <xdr:cNvSpPr txBox="1">
          <a:spLocks noChangeArrowheads="1"/>
        </xdr:cNvSpPr>
      </xdr:nvSpPr>
      <xdr:spPr>
        <a:xfrm>
          <a:off x="8620125" y="78581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48</xdr:row>
      <xdr:rowOff>0</xdr:rowOff>
    </xdr:from>
    <xdr:to>
      <xdr:col>11</xdr:col>
      <xdr:colOff>0</xdr:colOff>
      <xdr:row>48</xdr:row>
      <xdr:rowOff>0</xdr:rowOff>
    </xdr:to>
    <xdr:sp>
      <xdr:nvSpPr>
        <xdr:cNvPr id="151" name="Text 1"/>
        <xdr:cNvSpPr txBox="1">
          <a:spLocks noChangeArrowheads="1"/>
        </xdr:cNvSpPr>
      </xdr:nvSpPr>
      <xdr:spPr>
        <a:xfrm>
          <a:off x="8620125" y="78581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48</xdr:row>
      <xdr:rowOff>0</xdr:rowOff>
    </xdr:from>
    <xdr:to>
      <xdr:col>11</xdr:col>
      <xdr:colOff>0</xdr:colOff>
      <xdr:row>48</xdr:row>
      <xdr:rowOff>0</xdr:rowOff>
    </xdr:to>
    <xdr:sp>
      <xdr:nvSpPr>
        <xdr:cNvPr id="152" name="Text 1"/>
        <xdr:cNvSpPr txBox="1">
          <a:spLocks noChangeArrowheads="1"/>
        </xdr:cNvSpPr>
      </xdr:nvSpPr>
      <xdr:spPr>
        <a:xfrm>
          <a:off x="8620125" y="78581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48</xdr:row>
      <xdr:rowOff>0</xdr:rowOff>
    </xdr:from>
    <xdr:to>
      <xdr:col>11</xdr:col>
      <xdr:colOff>0</xdr:colOff>
      <xdr:row>48</xdr:row>
      <xdr:rowOff>0</xdr:rowOff>
    </xdr:to>
    <xdr:sp>
      <xdr:nvSpPr>
        <xdr:cNvPr id="153" name="Text 1"/>
        <xdr:cNvSpPr txBox="1">
          <a:spLocks noChangeArrowheads="1"/>
        </xdr:cNvSpPr>
      </xdr:nvSpPr>
      <xdr:spPr>
        <a:xfrm>
          <a:off x="8620125" y="78581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48</xdr:row>
      <xdr:rowOff>0</xdr:rowOff>
    </xdr:from>
    <xdr:to>
      <xdr:col>11</xdr:col>
      <xdr:colOff>0</xdr:colOff>
      <xdr:row>48</xdr:row>
      <xdr:rowOff>0</xdr:rowOff>
    </xdr:to>
    <xdr:sp>
      <xdr:nvSpPr>
        <xdr:cNvPr id="154" name="Text 1"/>
        <xdr:cNvSpPr txBox="1">
          <a:spLocks noChangeArrowheads="1"/>
        </xdr:cNvSpPr>
      </xdr:nvSpPr>
      <xdr:spPr>
        <a:xfrm>
          <a:off x="8620125" y="78581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48</xdr:row>
      <xdr:rowOff>0</xdr:rowOff>
    </xdr:from>
    <xdr:to>
      <xdr:col>11</xdr:col>
      <xdr:colOff>0</xdr:colOff>
      <xdr:row>48</xdr:row>
      <xdr:rowOff>0</xdr:rowOff>
    </xdr:to>
    <xdr:sp>
      <xdr:nvSpPr>
        <xdr:cNvPr id="155" name="Text 1"/>
        <xdr:cNvSpPr txBox="1">
          <a:spLocks noChangeArrowheads="1"/>
        </xdr:cNvSpPr>
      </xdr:nvSpPr>
      <xdr:spPr>
        <a:xfrm>
          <a:off x="8620125" y="78581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48</xdr:row>
      <xdr:rowOff>0</xdr:rowOff>
    </xdr:from>
    <xdr:to>
      <xdr:col>11</xdr:col>
      <xdr:colOff>0</xdr:colOff>
      <xdr:row>48</xdr:row>
      <xdr:rowOff>0</xdr:rowOff>
    </xdr:to>
    <xdr:sp>
      <xdr:nvSpPr>
        <xdr:cNvPr id="156" name="Text 1"/>
        <xdr:cNvSpPr txBox="1">
          <a:spLocks noChangeArrowheads="1"/>
        </xdr:cNvSpPr>
      </xdr:nvSpPr>
      <xdr:spPr>
        <a:xfrm>
          <a:off x="8620125" y="78581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64</xdr:row>
      <xdr:rowOff>0</xdr:rowOff>
    </xdr:from>
    <xdr:to>
      <xdr:col>13</xdr:col>
      <xdr:colOff>0</xdr:colOff>
      <xdr:row>64</xdr:row>
      <xdr:rowOff>0</xdr:rowOff>
    </xdr:to>
    <xdr:sp>
      <xdr:nvSpPr>
        <xdr:cNvPr id="157" name="Text 1"/>
        <xdr:cNvSpPr txBox="1">
          <a:spLocks noChangeArrowheads="1"/>
        </xdr:cNvSpPr>
      </xdr:nvSpPr>
      <xdr:spPr>
        <a:xfrm>
          <a:off x="9725025" y="10448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64</xdr:row>
      <xdr:rowOff>0</xdr:rowOff>
    </xdr:from>
    <xdr:to>
      <xdr:col>13</xdr:col>
      <xdr:colOff>0</xdr:colOff>
      <xdr:row>64</xdr:row>
      <xdr:rowOff>0</xdr:rowOff>
    </xdr:to>
    <xdr:sp>
      <xdr:nvSpPr>
        <xdr:cNvPr id="158" name="Text 1"/>
        <xdr:cNvSpPr txBox="1">
          <a:spLocks noChangeArrowheads="1"/>
        </xdr:cNvSpPr>
      </xdr:nvSpPr>
      <xdr:spPr>
        <a:xfrm>
          <a:off x="9725025" y="10448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64</xdr:row>
      <xdr:rowOff>0</xdr:rowOff>
    </xdr:from>
    <xdr:to>
      <xdr:col>13</xdr:col>
      <xdr:colOff>0</xdr:colOff>
      <xdr:row>64</xdr:row>
      <xdr:rowOff>0</xdr:rowOff>
    </xdr:to>
    <xdr:sp>
      <xdr:nvSpPr>
        <xdr:cNvPr id="159" name="Text 1"/>
        <xdr:cNvSpPr txBox="1">
          <a:spLocks noChangeArrowheads="1"/>
        </xdr:cNvSpPr>
      </xdr:nvSpPr>
      <xdr:spPr>
        <a:xfrm>
          <a:off x="9725025" y="10448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64</xdr:row>
      <xdr:rowOff>0</xdr:rowOff>
    </xdr:from>
    <xdr:to>
      <xdr:col>13</xdr:col>
      <xdr:colOff>0</xdr:colOff>
      <xdr:row>64</xdr:row>
      <xdr:rowOff>0</xdr:rowOff>
    </xdr:to>
    <xdr:sp>
      <xdr:nvSpPr>
        <xdr:cNvPr id="160" name="Text 1"/>
        <xdr:cNvSpPr txBox="1">
          <a:spLocks noChangeArrowheads="1"/>
        </xdr:cNvSpPr>
      </xdr:nvSpPr>
      <xdr:spPr>
        <a:xfrm>
          <a:off x="9725025" y="10448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64</xdr:row>
      <xdr:rowOff>0</xdr:rowOff>
    </xdr:from>
    <xdr:to>
      <xdr:col>13</xdr:col>
      <xdr:colOff>0</xdr:colOff>
      <xdr:row>64</xdr:row>
      <xdr:rowOff>0</xdr:rowOff>
    </xdr:to>
    <xdr:sp>
      <xdr:nvSpPr>
        <xdr:cNvPr id="161" name="Text 1"/>
        <xdr:cNvSpPr txBox="1">
          <a:spLocks noChangeArrowheads="1"/>
        </xdr:cNvSpPr>
      </xdr:nvSpPr>
      <xdr:spPr>
        <a:xfrm>
          <a:off x="9725025" y="10448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64</xdr:row>
      <xdr:rowOff>0</xdr:rowOff>
    </xdr:from>
    <xdr:to>
      <xdr:col>13</xdr:col>
      <xdr:colOff>0</xdr:colOff>
      <xdr:row>64</xdr:row>
      <xdr:rowOff>0</xdr:rowOff>
    </xdr:to>
    <xdr:sp>
      <xdr:nvSpPr>
        <xdr:cNvPr id="162" name="Text 1"/>
        <xdr:cNvSpPr txBox="1">
          <a:spLocks noChangeArrowheads="1"/>
        </xdr:cNvSpPr>
      </xdr:nvSpPr>
      <xdr:spPr>
        <a:xfrm>
          <a:off x="9725025" y="10448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64</xdr:row>
      <xdr:rowOff>0</xdr:rowOff>
    </xdr:from>
    <xdr:to>
      <xdr:col>13</xdr:col>
      <xdr:colOff>0</xdr:colOff>
      <xdr:row>64</xdr:row>
      <xdr:rowOff>0</xdr:rowOff>
    </xdr:to>
    <xdr:sp>
      <xdr:nvSpPr>
        <xdr:cNvPr id="163" name="Text 1"/>
        <xdr:cNvSpPr txBox="1">
          <a:spLocks noChangeArrowheads="1"/>
        </xdr:cNvSpPr>
      </xdr:nvSpPr>
      <xdr:spPr>
        <a:xfrm>
          <a:off x="9725025" y="10448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64</xdr:row>
      <xdr:rowOff>0</xdr:rowOff>
    </xdr:from>
    <xdr:to>
      <xdr:col>13</xdr:col>
      <xdr:colOff>0</xdr:colOff>
      <xdr:row>64</xdr:row>
      <xdr:rowOff>0</xdr:rowOff>
    </xdr:to>
    <xdr:sp>
      <xdr:nvSpPr>
        <xdr:cNvPr id="164" name="Text 1"/>
        <xdr:cNvSpPr txBox="1">
          <a:spLocks noChangeArrowheads="1"/>
        </xdr:cNvSpPr>
      </xdr:nvSpPr>
      <xdr:spPr>
        <a:xfrm>
          <a:off x="9725025" y="10448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64</xdr:row>
      <xdr:rowOff>0</xdr:rowOff>
    </xdr:from>
    <xdr:to>
      <xdr:col>13</xdr:col>
      <xdr:colOff>0</xdr:colOff>
      <xdr:row>64</xdr:row>
      <xdr:rowOff>0</xdr:rowOff>
    </xdr:to>
    <xdr:sp>
      <xdr:nvSpPr>
        <xdr:cNvPr id="165" name="Text 1"/>
        <xdr:cNvSpPr txBox="1">
          <a:spLocks noChangeArrowheads="1"/>
        </xdr:cNvSpPr>
      </xdr:nvSpPr>
      <xdr:spPr>
        <a:xfrm>
          <a:off x="9725025" y="10448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64</xdr:row>
      <xdr:rowOff>0</xdr:rowOff>
    </xdr:from>
    <xdr:to>
      <xdr:col>13</xdr:col>
      <xdr:colOff>0</xdr:colOff>
      <xdr:row>64</xdr:row>
      <xdr:rowOff>0</xdr:rowOff>
    </xdr:to>
    <xdr:sp>
      <xdr:nvSpPr>
        <xdr:cNvPr id="166" name="Text 1"/>
        <xdr:cNvSpPr txBox="1">
          <a:spLocks noChangeArrowheads="1"/>
        </xdr:cNvSpPr>
      </xdr:nvSpPr>
      <xdr:spPr>
        <a:xfrm>
          <a:off x="9725025" y="10448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64</xdr:row>
      <xdr:rowOff>0</xdr:rowOff>
    </xdr:from>
    <xdr:to>
      <xdr:col>13</xdr:col>
      <xdr:colOff>0</xdr:colOff>
      <xdr:row>64</xdr:row>
      <xdr:rowOff>0</xdr:rowOff>
    </xdr:to>
    <xdr:sp>
      <xdr:nvSpPr>
        <xdr:cNvPr id="167" name="Text 1"/>
        <xdr:cNvSpPr txBox="1">
          <a:spLocks noChangeArrowheads="1"/>
        </xdr:cNvSpPr>
      </xdr:nvSpPr>
      <xdr:spPr>
        <a:xfrm>
          <a:off x="9725025" y="10448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80</xdr:row>
      <xdr:rowOff>0</xdr:rowOff>
    </xdr:from>
    <xdr:to>
      <xdr:col>11</xdr:col>
      <xdr:colOff>0</xdr:colOff>
      <xdr:row>80</xdr:row>
      <xdr:rowOff>0</xdr:rowOff>
    </xdr:to>
    <xdr:sp>
      <xdr:nvSpPr>
        <xdr:cNvPr id="168" name="Text 1"/>
        <xdr:cNvSpPr txBox="1">
          <a:spLocks noChangeArrowheads="1"/>
        </xdr:cNvSpPr>
      </xdr:nvSpPr>
      <xdr:spPr>
        <a:xfrm>
          <a:off x="8620125" y="130397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80</xdr:row>
      <xdr:rowOff>0</xdr:rowOff>
    </xdr:from>
    <xdr:to>
      <xdr:col>11</xdr:col>
      <xdr:colOff>0</xdr:colOff>
      <xdr:row>80</xdr:row>
      <xdr:rowOff>0</xdr:rowOff>
    </xdr:to>
    <xdr:sp>
      <xdr:nvSpPr>
        <xdr:cNvPr id="169" name="Text 1"/>
        <xdr:cNvSpPr txBox="1">
          <a:spLocks noChangeArrowheads="1"/>
        </xdr:cNvSpPr>
      </xdr:nvSpPr>
      <xdr:spPr>
        <a:xfrm>
          <a:off x="8620125" y="130397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80</xdr:row>
      <xdr:rowOff>0</xdr:rowOff>
    </xdr:from>
    <xdr:to>
      <xdr:col>11</xdr:col>
      <xdr:colOff>0</xdr:colOff>
      <xdr:row>80</xdr:row>
      <xdr:rowOff>0</xdr:rowOff>
    </xdr:to>
    <xdr:sp>
      <xdr:nvSpPr>
        <xdr:cNvPr id="170" name="Text 1"/>
        <xdr:cNvSpPr txBox="1">
          <a:spLocks noChangeArrowheads="1"/>
        </xdr:cNvSpPr>
      </xdr:nvSpPr>
      <xdr:spPr>
        <a:xfrm>
          <a:off x="8620125" y="130397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80</xdr:row>
      <xdr:rowOff>0</xdr:rowOff>
    </xdr:from>
    <xdr:to>
      <xdr:col>11</xdr:col>
      <xdr:colOff>0</xdr:colOff>
      <xdr:row>80</xdr:row>
      <xdr:rowOff>0</xdr:rowOff>
    </xdr:to>
    <xdr:sp>
      <xdr:nvSpPr>
        <xdr:cNvPr id="171" name="Text 1"/>
        <xdr:cNvSpPr txBox="1">
          <a:spLocks noChangeArrowheads="1"/>
        </xdr:cNvSpPr>
      </xdr:nvSpPr>
      <xdr:spPr>
        <a:xfrm>
          <a:off x="8620125" y="130397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80</xdr:row>
      <xdr:rowOff>0</xdr:rowOff>
    </xdr:from>
    <xdr:to>
      <xdr:col>11</xdr:col>
      <xdr:colOff>0</xdr:colOff>
      <xdr:row>80</xdr:row>
      <xdr:rowOff>0</xdr:rowOff>
    </xdr:to>
    <xdr:sp>
      <xdr:nvSpPr>
        <xdr:cNvPr id="172" name="Text 1"/>
        <xdr:cNvSpPr txBox="1">
          <a:spLocks noChangeArrowheads="1"/>
        </xdr:cNvSpPr>
      </xdr:nvSpPr>
      <xdr:spPr>
        <a:xfrm>
          <a:off x="8620125" y="130397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80</xdr:row>
      <xdr:rowOff>0</xdr:rowOff>
    </xdr:from>
    <xdr:to>
      <xdr:col>11</xdr:col>
      <xdr:colOff>0</xdr:colOff>
      <xdr:row>80</xdr:row>
      <xdr:rowOff>0</xdr:rowOff>
    </xdr:to>
    <xdr:sp>
      <xdr:nvSpPr>
        <xdr:cNvPr id="173" name="Text 1"/>
        <xdr:cNvSpPr txBox="1">
          <a:spLocks noChangeArrowheads="1"/>
        </xdr:cNvSpPr>
      </xdr:nvSpPr>
      <xdr:spPr>
        <a:xfrm>
          <a:off x="8620125" y="130397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80</xdr:row>
      <xdr:rowOff>0</xdr:rowOff>
    </xdr:from>
    <xdr:to>
      <xdr:col>11</xdr:col>
      <xdr:colOff>0</xdr:colOff>
      <xdr:row>80</xdr:row>
      <xdr:rowOff>0</xdr:rowOff>
    </xdr:to>
    <xdr:sp>
      <xdr:nvSpPr>
        <xdr:cNvPr id="174" name="Text 1"/>
        <xdr:cNvSpPr txBox="1">
          <a:spLocks noChangeArrowheads="1"/>
        </xdr:cNvSpPr>
      </xdr:nvSpPr>
      <xdr:spPr>
        <a:xfrm>
          <a:off x="8620125" y="130397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80</xdr:row>
      <xdr:rowOff>0</xdr:rowOff>
    </xdr:from>
    <xdr:to>
      <xdr:col>11</xdr:col>
      <xdr:colOff>0</xdr:colOff>
      <xdr:row>80</xdr:row>
      <xdr:rowOff>0</xdr:rowOff>
    </xdr:to>
    <xdr:sp>
      <xdr:nvSpPr>
        <xdr:cNvPr id="175" name="Text 1"/>
        <xdr:cNvSpPr txBox="1">
          <a:spLocks noChangeArrowheads="1"/>
        </xdr:cNvSpPr>
      </xdr:nvSpPr>
      <xdr:spPr>
        <a:xfrm>
          <a:off x="8620125" y="130397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80</xdr:row>
      <xdr:rowOff>0</xdr:rowOff>
    </xdr:from>
    <xdr:to>
      <xdr:col>11</xdr:col>
      <xdr:colOff>0</xdr:colOff>
      <xdr:row>80</xdr:row>
      <xdr:rowOff>0</xdr:rowOff>
    </xdr:to>
    <xdr:sp>
      <xdr:nvSpPr>
        <xdr:cNvPr id="176" name="Text 1"/>
        <xdr:cNvSpPr txBox="1">
          <a:spLocks noChangeArrowheads="1"/>
        </xdr:cNvSpPr>
      </xdr:nvSpPr>
      <xdr:spPr>
        <a:xfrm>
          <a:off x="8620125" y="130397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80</xdr:row>
      <xdr:rowOff>0</xdr:rowOff>
    </xdr:from>
    <xdr:to>
      <xdr:col>11</xdr:col>
      <xdr:colOff>0</xdr:colOff>
      <xdr:row>80</xdr:row>
      <xdr:rowOff>0</xdr:rowOff>
    </xdr:to>
    <xdr:sp>
      <xdr:nvSpPr>
        <xdr:cNvPr id="177" name="Text 1"/>
        <xdr:cNvSpPr txBox="1">
          <a:spLocks noChangeArrowheads="1"/>
        </xdr:cNvSpPr>
      </xdr:nvSpPr>
      <xdr:spPr>
        <a:xfrm>
          <a:off x="8620125" y="130397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80</xdr:row>
      <xdr:rowOff>0</xdr:rowOff>
    </xdr:from>
    <xdr:to>
      <xdr:col>11</xdr:col>
      <xdr:colOff>0</xdr:colOff>
      <xdr:row>80</xdr:row>
      <xdr:rowOff>0</xdr:rowOff>
    </xdr:to>
    <xdr:sp>
      <xdr:nvSpPr>
        <xdr:cNvPr id="178" name="Text 1"/>
        <xdr:cNvSpPr txBox="1">
          <a:spLocks noChangeArrowheads="1"/>
        </xdr:cNvSpPr>
      </xdr:nvSpPr>
      <xdr:spPr>
        <a:xfrm>
          <a:off x="8620125" y="130397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89</xdr:row>
      <xdr:rowOff>0</xdr:rowOff>
    </xdr:from>
    <xdr:to>
      <xdr:col>13</xdr:col>
      <xdr:colOff>0</xdr:colOff>
      <xdr:row>89</xdr:row>
      <xdr:rowOff>0</xdr:rowOff>
    </xdr:to>
    <xdr:sp fLocksText="0">
      <xdr:nvSpPr>
        <xdr:cNvPr id="179" name="Text 1"/>
        <xdr:cNvSpPr txBox="1">
          <a:spLocks noChangeArrowheads="1"/>
        </xdr:cNvSpPr>
      </xdr:nvSpPr>
      <xdr:spPr>
        <a:xfrm>
          <a:off x="9725025" y="1449705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 (W1)"/>
              <a:ea typeface="CG Times (W1)"/>
              <a:cs typeface="CG Times (W1)"/>
            </a:rPr>
            <a:t/>
          </a:r>
        </a:p>
      </xdr:txBody>
    </xdr:sp>
    <xdr:clientData/>
  </xdr:twoCellAnchor>
  <xdr:twoCellAnchor>
    <xdr:from>
      <xdr:col>13</xdr:col>
      <xdr:colOff>0</xdr:colOff>
      <xdr:row>88</xdr:row>
      <xdr:rowOff>0</xdr:rowOff>
    </xdr:from>
    <xdr:to>
      <xdr:col>13</xdr:col>
      <xdr:colOff>0</xdr:colOff>
      <xdr:row>88</xdr:row>
      <xdr:rowOff>0</xdr:rowOff>
    </xdr:to>
    <xdr:sp>
      <xdr:nvSpPr>
        <xdr:cNvPr id="180" name="Text 1"/>
        <xdr:cNvSpPr txBox="1">
          <a:spLocks noChangeArrowheads="1"/>
        </xdr:cNvSpPr>
      </xdr:nvSpPr>
      <xdr:spPr>
        <a:xfrm>
          <a:off x="9725025" y="143351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88</xdr:row>
      <xdr:rowOff>0</xdr:rowOff>
    </xdr:from>
    <xdr:to>
      <xdr:col>13</xdr:col>
      <xdr:colOff>0</xdr:colOff>
      <xdr:row>88</xdr:row>
      <xdr:rowOff>0</xdr:rowOff>
    </xdr:to>
    <xdr:sp>
      <xdr:nvSpPr>
        <xdr:cNvPr id="181" name="Text 1"/>
        <xdr:cNvSpPr txBox="1">
          <a:spLocks noChangeArrowheads="1"/>
        </xdr:cNvSpPr>
      </xdr:nvSpPr>
      <xdr:spPr>
        <a:xfrm>
          <a:off x="9725025" y="143351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88</xdr:row>
      <xdr:rowOff>0</xdr:rowOff>
    </xdr:from>
    <xdr:to>
      <xdr:col>13</xdr:col>
      <xdr:colOff>0</xdr:colOff>
      <xdr:row>88</xdr:row>
      <xdr:rowOff>0</xdr:rowOff>
    </xdr:to>
    <xdr:sp>
      <xdr:nvSpPr>
        <xdr:cNvPr id="182" name="Text 1"/>
        <xdr:cNvSpPr txBox="1">
          <a:spLocks noChangeArrowheads="1"/>
        </xdr:cNvSpPr>
      </xdr:nvSpPr>
      <xdr:spPr>
        <a:xfrm>
          <a:off x="9725025" y="143351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88</xdr:row>
      <xdr:rowOff>0</xdr:rowOff>
    </xdr:from>
    <xdr:to>
      <xdr:col>13</xdr:col>
      <xdr:colOff>0</xdr:colOff>
      <xdr:row>88</xdr:row>
      <xdr:rowOff>0</xdr:rowOff>
    </xdr:to>
    <xdr:sp>
      <xdr:nvSpPr>
        <xdr:cNvPr id="183" name="Text 1"/>
        <xdr:cNvSpPr txBox="1">
          <a:spLocks noChangeArrowheads="1"/>
        </xdr:cNvSpPr>
      </xdr:nvSpPr>
      <xdr:spPr>
        <a:xfrm>
          <a:off x="9725025" y="143351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88</xdr:row>
      <xdr:rowOff>0</xdr:rowOff>
    </xdr:from>
    <xdr:to>
      <xdr:col>13</xdr:col>
      <xdr:colOff>0</xdr:colOff>
      <xdr:row>88</xdr:row>
      <xdr:rowOff>0</xdr:rowOff>
    </xdr:to>
    <xdr:sp>
      <xdr:nvSpPr>
        <xdr:cNvPr id="184" name="Text 1"/>
        <xdr:cNvSpPr txBox="1">
          <a:spLocks noChangeArrowheads="1"/>
        </xdr:cNvSpPr>
      </xdr:nvSpPr>
      <xdr:spPr>
        <a:xfrm>
          <a:off x="9725025" y="143351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88</xdr:row>
      <xdr:rowOff>0</xdr:rowOff>
    </xdr:from>
    <xdr:to>
      <xdr:col>13</xdr:col>
      <xdr:colOff>0</xdr:colOff>
      <xdr:row>88</xdr:row>
      <xdr:rowOff>0</xdr:rowOff>
    </xdr:to>
    <xdr:sp>
      <xdr:nvSpPr>
        <xdr:cNvPr id="185" name="Text 1"/>
        <xdr:cNvSpPr txBox="1">
          <a:spLocks noChangeArrowheads="1"/>
        </xdr:cNvSpPr>
      </xdr:nvSpPr>
      <xdr:spPr>
        <a:xfrm>
          <a:off x="9725025" y="143351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88</xdr:row>
      <xdr:rowOff>0</xdr:rowOff>
    </xdr:from>
    <xdr:to>
      <xdr:col>13</xdr:col>
      <xdr:colOff>0</xdr:colOff>
      <xdr:row>88</xdr:row>
      <xdr:rowOff>0</xdr:rowOff>
    </xdr:to>
    <xdr:sp>
      <xdr:nvSpPr>
        <xdr:cNvPr id="186" name="Text 1"/>
        <xdr:cNvSpPr txBox="1">
          <a:spLocks noChangeArrowheads="1"/>
        </xdr:cNvSpPr>
      </xdr:nvSpPr>
      <xdr:spPr>
        <a:xfrm>
          <a:off x="9725025" y="143351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88</xdr:row>
      <xdr:rowOff>0</xdr:rowOff>
    </xdr:from>
    <xdr:to>
      <xdr:col>13</xdr:col>
      <xdr:colOff>0</xdr:colOff>
      <xdr:row>88</xdr:row>
      <xdr:rowOff>0</xdr:rowOff>
    </xdr:to>
    <xdr:sp>
      <xdr:nvSpPr>
        <xdr:cNvPr id="187" name="Text 1"/>
        <xdr:cNvSpPr txBox="1">
          <a:spLocks noChangeArrowheads="1"/>
        </xdr:cNvSpPr>
      </xdr:nvSpPr>
      <xdr:spPr>
        <a:xfrm>
          <a:off x="9725025" y="143351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88</xdr:row>
      <xdr:rowOff>0</xdr:rowOff>
    </xdr:from>
    <xdr:to>
      <xdr:col>13</xdr:col>
      <xdr:colOff>0</xdr:colOff>
      <xdr:row>88</xdr:row>
      <xdr:rowOff>0</xdr:rowOff>
    </xdr:to>
    <xdr:sp>
      <xdr:nvSpPr>
        <xdr:cNvPr id="188" name="Text 1"/>
        <xdr:cNvSpPr txBox="1">
          <a:spLocks noChangeArrowheads="1"/>
        </xdr:cNvSpPr>
      </xdr:nvSpPr>
      <xdr:spPr>
        <a:xfrm>
          <a:off x="9725025" y="143351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88</xdr:row>
      <xdr:rowOff>0</xdr:rowOff>
    </xdr:from>
    <xdr:to>
      <xdr:col>13</xdr:col>
      <xdr:colOff>0</xdr:colOff>
      <xdr:row>88</xdr:row>
      <xdr:rowOff>0</xdr:rowOff>
    </xdr:to>
    <xdr:sp>
      <xdr:nvSpPr>
        <xdr:cNvPr id="189" name="Text 1"/>
        <xdr:cNvSpPr txBox="1">
          <a:spLocks noChangeArrowheads="1"/>
        </xdr:cNvSpPr>
      </xdr:nvSpPr>
      <xdr:spPr>
        <a:xfrm>
          <a:off x="9725025" y="143351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88</xdr:row>
      <xdr:rowOff>0</xdr:rowOff>
    </xdr:from>
    <xdr:to>
      <xdr:col>13</xdr:col>
      <xdr:colOff>0</xdr:colOff>
      <xdr:row>88</xdr:row>
      <xdr:rowOff>0</xdr:rowOff>
    </xdr:to>
    <xdr:sp>
      <xdr:nvSpPr>
        <xdr:cNvPr id="190" name="Text 1"/>
        <xdr:cNvSpPr txBox="1">
          <a:spLocks noChangeArrowheads="1"/>
        </xdr:cNvSpPr>
      </xdr:nvSpPr>
      <xdr:spPr>
        <a:xfrm>
          <a:off x="9725025" y="143351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105</xdr:row>
      <xdr:rowOff>0</xdr:rowOff>
    </xdr:from>
    <xdr:to>
      <xdr:col>11</xdr:col>
      <xdr:colOff>0</xdr:colOff>
      <xdr:row>105</xdr:row>
      <xdr:rowOff>0</xdr:rowOff>
    </xdr:to>
    <xdr:sp>
      <xdr:nvSpPr>
        <xdr:cNvPr id="191" name="Text 1"/>
        <xdr:cNvSpPr txBox="1">
          <a:spLocks noChangeArrowheads="1"/>
        </xdr:cNvSpPr>
      </xdr:nvSpPr>
      <xdr:spPr>
        <a:xfrm>
          <a:off x="8620125" y="1708785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105</xdr:row>
      <xdr:rowOff>0</xdr:rowOff>
    </xdr:from>
    <xdr:to>
      <xdr:col>11</xdr:col>
      <xdr:colOff>0</xdr:colOff>
      <xdr:row>105</xdr:row>
      <xdr:rowOff>0</xdr:rowOff>
    </xdr:to>
    <xdr:sp>
      <xdr:nvSpPr>
        <xdr:cNvPr id="192" name="Text 1"/>
        <xdr:cNvSpPr txBox="1">
          <a:spLocks noChangeArrowheads="1"/>
        </xdr:cNvSpPr>
      </xdr:nvSpPr>
      <xdr:spPr>
        <a:xfrm>
          <a:off x="8620125" y="1708785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105</xdr:row>
      <xdr:rowOff>0</xdr:rowOff>
    </xdr:from>
    <xdr:to>
      <xdr:col>11</xdr:col>
      <xdr:colOff>0</xdr:colOff>
      <xdr:row>105</xdr:row>
      <xdr:rowOff>0</xdr:rowOff>
    </xdr:to>
    <xdr:sp>
      <xdr:nvSpPr>
        <xdr:cNvPr id="193" name="Text 1"/>
        <xdr:cNvSpPr txBox="1">
          <a:spLocks noChangeArrowheads="1"/>
        </xdr:cNvSpPr>
      </xdr:nvSpPr>
      <xdr:spPr>
        <a:xfrm>
          <a:off x="8620125" y="1708785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105</xdr:row>
      <xdr:rowOff>0</xdr:rowOff>
    </xdr:from>
    <xdr:to>
      <xdr:col>11</xdr:col>
      <xdr:colOff>0</xdr:colOff>
      <xdr:row>105</xdr:row>
      <xdr:rowOff>0</xdr:rowOff>
    </xdr:to>
    <xdr:sp>
      <xdr:nvSpPr>
        <xdr:cNvPr id="194" name="Text 1"/>
        <xdr:cNvSpPr txBox="1">
          <a:spLocks noChangeArrowheads="1"/>
        </xdr:cNvSpPr>
      </xdr:nvSpPr>
      <xdr:spPr>
        <a:xfrm>
          <a:off x="8620125" y="1708785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105</xdr:row>
      <xdr:rowOff>0</xdr:rowOff>
    </xdr:from>
    <xdr:to>
      <xdr:col>11</xdr:col>
      <xdr:colOff>0</xdr:colOff>
      <xdr:row>105</xdr:row>
      <xdr:rowOff>0</xdr:rowOff>
    </xdr:to>
    <xdr:sp>
      <xdr:nvSpPr>
        <xdr:cNvPr id="195" name="Text 1"/>
        <xdr:cNvSpPr txBox="1">
          <a:spLocks noChangeArrowheads="1"/>
        </xdr:cNvSpPr>
      </xdr:nvSpPr>
      <xdr:spPr>
        <a:xfrm>
          <a:off x="8620125" y="1708785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105</xdr:row>
      <xdr:rowOff>0</xdr:rowOff>
    </xdr:from>
    <xdr:to>
      <xdr:col>11</xdr:col>
      <xdr:colOff>0</xdr:colOff>
      <xdr:row>105</xdr:row>
      <xdr:rowOff>0</xdr:rowOff>
    </xdr:to>
    <xdr:sp>
      <xdr:nvSpPr>
        <xdr:cNvPr id="196" name="Text 1"/>
        <xdr:cNvSpPr txBox="1">
          <a:spLocks noChangeArrowheads="1"/>
        </xdr:cNvSpPr>
      </xdr:nvSpPr>
      <xdr:spPr>
        <a:xfrm>
          <a:off x="8620125" y="1708785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105</xdr:row>
      <xdr:rowOff>0</xdr:rowOff>
    </xdr:from>
    <xdr:to>
      <xdr:col>11</xdr:col>
      <xdr:colOff>0</xdr:colOff>
      <xdr:row>105</xdr:row>
      <xdr:rowOff>0</xdr:rowOff>
    </xdr:to>
    <xdr:sp>
      <xdr:nvSpPr>
        <xdr:cNvPr id="197" name="Text 1"/>
        <xdr:cNvSpPr txBox="1">
          <a:spLocks noChangeArrowheads="1"/>
        </xdr:cNvSpPr>
      </xdr:nvSpPr>
      <xdr:spPr>
        <a:xfrm>
          <a:off x="8620125" y="1708785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105</xdr:row>
      <xdr:rowOff>0</xdr:rowOff>
    </xdr:from>
    <xdr:to>
      <xdr:col>11</xdr:col>
      <xdr:colOff>0</xdr:colOff>
      <xdr:row>105</xdr:row>
      <xdr:rowOff>0</xdr:rowOff>
    </xdr:to>
    <xdr:sp>
      <xdr:nvSpPr>
        <xdr:cNvPr id="198" name="Text 1"/>
        <xdr:cNvSpPr txBox="1">
          <a:spLocks noChangeArrowheads="1"/>
        </xdr:cNvSpPr>
      </xdr:nvSpPr>
      <xdr:spPr>
        <a:xfrm>
          <a:off x="8620125" y="1708785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105</xdr:row>
      <xdr:rowOff>0</xdr:rowOff>
    </xdr:from>
    <xdr:to>
      <xdr:col>11</xdr:col>
      <xdr:colOff>0</xdr:colOff>
      <xdr:row>105</xdr:row>
      <xdr:rowOff>0</xdr:rowOff>
    </xdr:to>
    <xdr:sp>
      <xdr:nvSpPr>
        <xdr:cNvPr id="199" name="Text 1"/>
        <xdr:cNvSpPr txBox="1">
          <a:spLocks noChangeArrowheads="1"/>
        </xdr:cNvSpPr>
      </xdr:nvSpPr>
      <xdr:spPr>
        <a:xfrm>
          <a:off x="8620125" y="1708785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105</xdr:row>
      <xdr:rowOff>0</xdr:rowOff>
    </xdr:from>
    <xdr:to>
      <xdr:col>11</xdr:col>
      <xdr:colOff>0</xdr:colOff>
      <xdr:row>105</xdr:row>
      <xdr:rowOff>0</xdr:rowOff>
    </xdr:to>
    <xdr:sp>
      <xdr:nvSpPr>
        <xdr:cNvPr id="200" name="Text 1"/>
        <xdr:cNvSpPr txBox="1">
          <a:spLocks noChangeArrowheads="1"/>
        </xdr:cNvSpPr>
      </xdr:nvSpPr>
      <xdr:spPr>
        <a:xfrm>
          <a:off x="8620125" y="1708785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105</xdr:row>
      <xdr:rowOff>0</xdr:rowOff>
    </xdr:from>
    <xdr:to>
      <xdr:col>11</xdr:col>
      <xdr:colOff>0</xdr:colOff>
      <xdr:row>105</xdr:row>
      <xdr:rowOff>0</xdr:rowOff>
    </xdr:to>
    <xdr:sp>
      <xdr:nvSpPr>
        <xdr:cNvPr id="201" name="Text 1"/>
        <xdr:cNvSpPr txBox="1">
          <a:spLocks noChangeArrowheads="1"/>
        </xdr:cNvSpPr>
      </xdr:nvSpPr>
      <xdr:spPr>
        <a:xfrm>
          <a:off x="8620125" y="1708785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116</xdr:row>
      <xdr:rowOff>0</xdr:rowOff>
    </xdr:from>
    <xdr:to>
      <xdr:col>13</xdr:col>
      <xdr:colOff>0</xdr:colOff>
      <xdr:row>116</xdr:row>
      <xdr:rowOff>0</xdr:rowOff>
    </xdr:to>
    <xdr:sp fLocksText="0">
      <xdr:nvSpPr>
        <xdr:cNvPr id="202" name="Text 1"/>
        <xdr:cNvSpPr txBox="1">
          <a:spLocks noChangeArrowheads="1"/>
        </xdr:cNvSpPr>
      </xdr:nvSpPr>
      <xdr:spPr>
        <a:xfrm>
          <a:off x="9725025" y="188690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 (W1)"/>
              <a:ea typeface="CG Times (W1)"/>
              <a:cs typeface="CG Times (W1)"/>
            </a:rPr>
            <a:t/>
          </a:r>
        </a:p>
      </xdr:txBody>
    </xdr:sp>
    <xdr:clientData/>
  </xdr:twoCellAnchor>
  <xdr:twoCellAnchor>
    <xdr:from>
      <xdr:col>13</xdr:col>
      <xdr:colOff>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203" name="Text 1"/>
        <xdr:cNvSpPr txBox="1">
          <a:spLocks noChangeArrowheads="1"/>
        </xdr:cNvSpPr>
      </xdr:nvSpPr>
      <xdr:spPr>
        <a:xfrm>
          <a:off x="9725025" y="187071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204" name="Text 1"/>
        <xdr:cNvSpPr txBox="1">
          <a:spLocks noChangeArrowheads="1"/>
        </xdr:cNvSpPr>
      </xdr:nvSpPr>
      <xdr:spPr>
        <a:xfrm>
          <a:off x="9725025" y="187071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205" name="Text 1"/>
        <xdr:cNvSpPr txBox="1">
          <a:spLocks noChangeArrowheads="1"/>
        </xdr:cNvSpPr>
      </xdr:nvSpPr>
      <xdr:spPr>
        <a:xfrm>
          <a:off x="9725025" y="187071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206" name="Text 1"/>
        <xdr:cNvSpPr txBox="1">
          <a:spLocks noChangeArrowheads="1"/>
        </xdr:cNvSpPr>
      </xdr:nvSpPr>
      <xdr:spPr>
        <a:xfrm>
          <a:off x="9725025" y="187071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207" name="Text 1"/>
        <xdr:cNvSpPr txBox="1">
          <a:spLocks noChangeArrowheads="1"/>
        </xdr:cNvSpPr>
      </xdr:nvSpPr>
      <xdr:spPr>
        <a:xfrm>
          <a:off x="9725025" y="187071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208" name="Text 1"/>
        <xdr:cNvSpPr txBox="1">
          <a:spLocks noChangeArrowheads="1"/>
        </xdr:cNvSpPr>
      </xdr:nvSpPr>
      <xdr:spPr>
        <a:xfrm>
          <a:off x="9725025" y="187071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209" name="Text 1"/>
        <xdr:cNvSpPr txBox="1">
          <a:spLocks noChangeArrowheads="1"/>
        </xdr:cNvSpPr>
      </xdr:nvSpPr>
      <xdr:spPr>
        <a:xfrm>
          <a:off x="9725025" y="187071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210" name="Text 1"/>
        <xdr:cNvSpPr txBox="1">
          <a:spLocks noChangeArrowheads="1"/>
        </xdr:cNvSpPr>
      </xdr:nvSpPr>
      <xdr:spPr>
        <a:xfrm>
          <a:off x="9725025" y="187071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211" name="Text 1"/>
        <xdr:cNvSpPr txBox="1">
          <a:spLocks noChangeArrowheads="1"/>
        </xdr:cNvSpPr>
      </xdr:nvSpPr>
      <xdr:spPr>
        <a:xfrm>
          <a:off x="9725025" y="187071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212" name="Text 1"/>
        <xdr:cNvSpPr txBox="1">
          <a:spLocks noChangeArrowheads="1"/>
        </xdr:cNvSpPr>
      </xdr:nvSpPr>
      <xdr:spPr>
        <a:xfrm>
          <a:off x="9725025" y="187071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213" name="Text 1"/>
        <xdr:cNvSpPr txBox="1">
          <a:spLocks noChangeArrowheads="1"/>
        </xdr:cNvSpPr>
      </xdr:nvSpPr>
      <xdr:spPr>
        <a:xfrm>
          <a:off x="9725025" y="187071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132</xdr:row>
      <xdr:rowOff>0</xdr:rowOff>
    </xdr:from>
    <xdr:to>
      <xdr:col>11</xdr:col>
      <xdr:colOff>0</xdr:colOff>
      <xdr:row>132</xdr:row>
      <xdr:rowOff>0</xdr:rowOff>
    </xdr:to>
    <xdr:sp>
      <xdr:nvSpPr>
        <xdr:cNvPr id="214" name="Text 1"/>
        <xdr:cNvSpPr txBox="1">
          <a:spLocks noChangeArrowheads="1"/>
        </xdr:cNvSpPr>
      </xdr:nvSpPr>
      <xdr:spPr>
        <a:xfrm>
          <a:off x="8620125" y="214598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132</xdr:row>
      <xdr:rowOff>0</xdr:rowOff>
    </xdr:from>
    <xdr:to>
      <xdr:col>11</xdr:col>
      <xdr:colOff>0</xdr:colOff>
      <xdr:row>132</xdr:row>
      <xdr:rowOff>0</xdr:rowOff>
    </xdr:to>
    <xdr:sp>
      <xdr:nvSpPr>
        <xdr:cNvPr id="215" name="Text 1"/>
        <xdr:cNvSpPr txBox="1">
          <a:spLocks noChangeArrowheads="1"/>
        </xdr:cNvSpPr>
      </xdr:nvSpPr>
      <xdr:spPr>
        <a:xfrm>
          <a:off x="8620125" y="214598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132</xdr:row>
      <xdr:rowOff>0</xdr:rowOff>
    </xdr:from>
    <xdr:to>
      <xdr:col>11</xdr:col>
      <xdr:colOff>0</xdr:colOff>
      <xdr:row>132</xdr:row>
      <xdr:rowOff>0</xdr:rowOff>
    </xdr:to>
    <xdr:sp>
      <xdr:nvSpPr>
        <xdr:cNvPr id="216" name="Text 1"/>
        <xdr:cNvSpPr txBox="1">
          <a:spLocks noChangeArrowheads="1"/>
        </xdr:cNvSpPr>
      </xdr:nvSpPr>
      <xdr:spPr>
        <a:xfrm>
          <a:off x="8620125" y="214598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132</xdr:row>
      <xdr:rowOff>0</xdr:rowOff>
    </xdr:from>
    <xdr:to>
      <xdr:col>11</xdr:col>
      <xdr:colOff>0</xdr:colOff>
      <xdr:row>132</xdr:row>
      <xdr:rowOff>0</xdr:rowOff>
    </xdr:to>
    <xdr:sp>
      <xdr:nvSpPr>
        <xdr:cNvPr id="217" name="Text 1"/>
        <xdr:cNvSpPr txBox="1">
          <a:spLocks noChangeArrowheads="1"/>
        </xdr:cNvSpPr>
      </xdr:nvSpPr>
      <xdr:spPr>
        <a:xfrm>
          <a:off x="8620125" y="214598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132</xdr:row>
      <xdr:rowOff>0</xdr:rowOff>
    </xdr:from>
    <xdr:to>
      <xdr:col>11</xdr:col>
      <xdr:colOff>0</xdr:colOff>
      <xdr:row>132</xdr:row>
      <xdr:rowOff>0</xdr:rowOff>
    </xdr:to>
    <xdr:sp>
      <xdr:nvSpPr>
        <xdr:cNvPr id="218" name="Text 1"/>
        <xdr:cNvSpPr txBox="1">
          <a:spLocks noChangeArrowheads="1"/>
        </xdr:cNvSpPr>
      </xdr:nvSpPr>
      <xdr:spPr>
        <a:xfrm>
          <a:off x="8620125" y="214598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132</xdr:row>
      <xdr:rowOff>0</xdr:rowOff>
    </xdr:from>
    <xdr:to>
      <xdr:col>11</xdr:col>
      <xdr:colOff>0</xdr:colOff>
      <xdr:row>132</xdr:row>
      <xdr:rowOff>0</xdr:rowOff>
    </xdr:to>
    <xdr:sp>
      <xdr:nvSpPr>
        <xdr:cNvPr id="219" name="Text 1"/>
        <xdr:cNvSpPr txBox="1">
          <a:spLocks noChangeArrowheads="1"/>
        </xdr:cNvSpPr>
      </xdr:nvSpPr>
      <xdr:spPr>
        <a:xfrm>
          <a:off x="8620125" y="214598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132</xdr:row>
      <xdr:rowOff>0</xdr:rowOff>
    </xdr:from>
    <xdr:to>
      <xdr:col>11</xdr:col>
      <xdr:colOff>0</xdr:colOff>
      <xdr:row>132</xdr:row>
      <xdr:rowOff>0</xdr:rowOff>
    </xdr:to>
    <xdr:sp>
      <xdr:nvSpPr>
        <xdr:cNvPr id="220" name="Text 1"/>
        <xdr:cNvSpPr txBox="1">
          <a:spLocks noChangeArrowheads="1"/>
        </xdr:cNvSpPr>
      </xdr:nvSpPr>
      <xdr:spPr>
        <a:xfrm>
          <a:off x="8620125" y="214598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132</xdr:row>
      <xdr:rowOff>0</xdr:rowOff>
    </xdr:from>
    <xdr:to>
      <xdr:col>11</xdr:col>
      <xdr:colOff>0</xdr:colOff>
      <xdr:row>132</xdr:row>
      <xdr:rowOff>0</xdr:rowOff>
    </xdr:to>
    <xdr:sp>
      <xdr:nvSpPr>
        <xdr:cNvPr id="221" name="Text 1"/>
        <xdr:cNvSpPr txBox="1">
          <a:spLocks noChangeArrowheads="1"/>
        </xdr:cNvSpPr>
      </xdr:nvSpPr>
      <xdr:spPr>
        <a:xfrm>
          <a:off x="8620125" y="214598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132</xdr:row>
      <xdr:rowOff>0</xdr:rowOff>
    </xdr:from>
    <xdr:to>
      <xdr:col>11</xdr:col>
      <xdr:colOff>0</xdr:colOff>
      <xdr:row>132</xdr:row>
      <xdr:rowOff>0</xdr:rowOff>
    </xdr:to>
    <xdr:sp>
      <xdr:nvSpPr>
        <xdr:cNvPr id="222" name="Text 1"/>
        <xdr:cNvSpPr txBox="1">
          <a:spLocks noChangeArrowheads="1"/>
        </xdr:cNvSpPr>
      </xdr:nvSpPr>
      <xdr:spPr>
        <a:xfrm>
          <a:off x="8620125" y="214598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132</xdr:row>
      <xdr:rowOff>0</xdr:rowOff>
    </xdr:from>
    <xdr:to>
      <xdr:col>11</xdr:col>
      <xdr:colOff>0</xdr:colOff>
      <xdr:row>132</xdr:row>
      <xdr:rowOff>0</xdr:rowOff>
    </xdr:to>
    <xdr:sp>
      <xdr:nvSpPr>
        <xdr:cNvPr id="223" name="Text 1"/>
        <xdr:cNvSpPr txBox="1">
          <a:spLocks noChangeArrowheads="1"/>
        </xdr:cNvSpPr>
      </xdr:nvSpPr>
      <xdr:spPr>
        <a:xfrm>
          <a:off x="8620125" y="214598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132</xdr:row>
      <xdr:rowOff>0</xdr:rowOff>
    </xdr:from>
    <xdr:to>
      <xdr:col>11</xdr:col>
      <xdr:colOff>0</xdr:colOff>
      <xdr:row>132</xdr:row>
      <xdr:rowOff>0</xdr:rowOff>
    </xdr:to>
    <xdr:sp>
      <xdr:nvSpPr>
        <xdr:cNvPr id="224" name="Text 1"/>
        <xdr:cNvSpPr txBox="1">
          <a:spLocks noChangeArrowheads="1"/>
        </xdr:cNvSpPr>
      </xdr:nvSpPr>
      <xdr:spPr>
        <a:xfrm>
          <a:off x="8620125" y="214598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0</xdr:col>
      <xdr:colOff>9525</xdr:colOff>
      <xdr:row>5</xdr:row>
      <xdr:rowOff>0</xdr:rowOff>
    </xdr:from>
    <xdr:to>
      <xdr:col>0</xdr:col>
      <xdr:colOff>123825</xdr:colOff>
      <xdr:row>5</xdr:row>
      <xdr:rowOff>0</xdr:rowOff>
    </xdr:to>
    <xdr:sp>
      <xdr:nvSpPr>
        <xdr:cNvPr id="225" name="Text 1"/>
        <xdr:cNvSpPr txBox="1">
          <a:spLocks noChangeArrowheads="1"/>
        </xdr:cNvSpPr>
      </xdr:nvSpPr>
      <xdr:spPr>
        <a:xfrm>
          <a:off x="9525" y="828675"/>
          <a:ext cx="1143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0" bIns="18288" anchor="b" vert="vert27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F 61302 1998-12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26" name="Text 1"/>
        <xdr:cNvSpPr txBox="1">
          <a:spLocks noChangeArrowheads="1"/>
        </xdr:cNvSpPr>
      </xdr:nvSpPr>
      <xdr:spPr>
        <a:xfrm>
          <a:off x="8620125" y="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27" name="Text 1"/>
        <xdr:cNvSpPr txBox="1">
          <a:spLocks noChangeArrowheads="1"/>
        </xdr:cNvSpPr>
      </xdr:nvSpPr>
      <xdr:spPr>
        <a:xfrm>
          <a:off x="8620125" y="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28" name="Text 1"/>
        <xdr:cNvSpPr txBox="1">
          <a:spLocks noChangeArrowheads="1"/>
        </xdr:cNvSpPr>
      </xdr:nvSpPr>
      <xdr:spPr>
        <a:xfrm>
          <a:off x="8620125" y="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29" name="Text 1"/>
        <xdr:cNvSpPr txBox="1">
          <a:spLocks noChangeArrowheads="1"/>
        </xdr:cNvSpPr>
      </xdr:nvSpPr>
      <xdr:spPr>
        <a:xfrm>
          <a:off x="8620125" y="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30" name="Text 1"/>
        <xdr:cNvSpPr txBox="1">
          <a:spLocks noChangeArrowheads="1"/>
        </xdr:cNvSpPr>
      </xdr:nvSpPr>
      <xdr:spPr>
        <a:xfrm>
          <a:off x="8620125" y="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31" name="Text 1"/>
        <xdr:cNvSpPr txBox="1">
          <a:spLocks noChangeArrowheads="1"/>
        </xdr:cNvSpPr>
      </xdr:nvSpPr>
      <xdr:spPr>
        <a:xfrm>
          <a:off x="8620125" y="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32" name="Text 1"/>
        <xdr:cNvSpPr txBox="1">
          <a:spLocks noChangeArrowheads="1"/>
        </xdr:cNvSpPr>
      </xdr:nvSpPr>
      <xdr:spPr>
        <a:xfrm>
          <a:off x="8620125" y="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33" name="Text 1"/>
        <xdr:cNvSpPr txBox="1">
          <a:spLocks noChangeArrowheads="1"/>
        </xdr:cNvSpPr>
      </xdr:nvSpPr>
      <xdr:spPr>
        <a:xfrm>
          <a:off x="8620125" y="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34" name="Text 1"/>
        <xdr:cNvSpPr txBox="1">
          <a:spLocks noChangeArrowheads="1"/>
        </xdr:cNvSpPr>
      </xdr:nvSpPr>
      <xdr:spPr>
        <a:xfrm>
          <a:off x="8620125" y="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13</xdr:row>
      <xdr:rowOff>0</xdr:rowOff>
    </xdr:from>
    <xdr:to>
      <xdr:col>11</xdr:col>
      <xdr:colOff>0</xdr:colOff>
      <xdr:row>13</xdr:row>
      <xdr:rowOff>0</xdr:rowOff>
    </xdr:to>
    <xdr:sp>
      <xdr:nvSpPr>
        <xdr:cNvPr id="235" name="Text 1"/>
        <xdr:cNvSpPr txBox="1">
          <a:spLocks noChangeArrowheads="1"/>
        </xdr:cNvSpPr>
      </xdr:nvSpPr>
      <xdr:spPr>
        <a:xfrm>
          <a:off x="8620125" y="219075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13</xdr:row>
      <xdr:rowOff>0</xdr:rowOff>
    </xdr:from>
    <xdr:to>
      <xdr:col>11</xdr:col>
      <xdr:colOff>0</xdr:colOff>
      <xdr:row>13</xdr:row>
      <xdr:rowOff>0</xdr:rowOff>
    </xdr:to>
    <xdr:sp>
      <xdr:nvSpPr>
        <xdr:cNvPr id="236" name="Text 1"/>
        <xdr:cNvSpPr txBox="1">
          <a:spLocks noChangeArrowheads="1"/>
        </xdr:cNvSpPr>
      </xdr:nvSpPr>
      <xdr:spPr>
        <a:xfrm>
          <a:off x="8620125" y="219075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13</xdr:row>
      <xdr:rowOff>0</xdr:rowOff>
    </xdr:from>
    <xdr:to>
      <xdr:col>11</xdr:col>
      <xdr:colOff>0</xdr:colOff>
      <xdr:row>13</xdr:row>
      <xdr:rowOff>0</xdr:rowOff>
    </xdr:to>
    <xdr:sp>
      <xdr:nvSpPr>
        <xdr:cNvPr id="237" name="Text 1"/>
        <xdr:cNvSpPr txBox="1">
          <a:spLocks noChangeArrowheads="1"/>
        </xdr:cNvSpPr>
      </xdr:nvSpPr>
      <xdr:spPr>
        <a:xfrm>
          <a:off x="8620125" y="219075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13</xdr:row>
      <xdr:rowOff>0</xdr:rowOff>
    </xdr:from>
    <xdr:to>
      <xdr:col>11</xdr:col>
      <xdr:colOff>0</xdr:colOff>
      <xdr:row>13</xdr:row>
      <xdr:rowOff>0</xdr:rowOff>
    </xdr:to>
    <xdr:sp>
      <xdr:nvSpPr>
        <xdr:cNvPr id="238" name="Text 1"/>
        <xdr:cNvSpPr txBox="1">
          <a:spLocks noChangeArrowheads="1"/>
        </xdr:cNvSpPr>
      </xdr:nvSpPr>
      <xdr:spPr>
        <a:xfrm>
          <a:off x="8620125" y="219075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13</xdr:row>
      <xdr:rowOff>0</xdr:rowOff>
    </xdr:from>
    <xdr:to>
      <xdr:col>11</xdr:col>
      <xdr:colOff>0</xdr:colOff>
      <xdr:row>13</xdr:row>
      <xdr:rowOff>0</xdr:rowOff>
    </xdr:to>
    <xdr:sp>
      <xdr:nvSpPr>
        <xdr:cNvPr id="239" name="Text 1"/>
        <xdr:cNvSpPr txBox="1">
          <a:spLocks noChangeArrowheads="1"/>
        </xdr:cNvSpPr>
      </xdr:nvSpPr>
      <xdr:spPr>
        <a:xfrm>
          <a:off x="8620125" y="219075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13</xdr:row>
      <xdr:rowOff>0</xdr:rowOff>
    </xdr:from>
    <xdr:to>
      <xdr:col>11</xdr:col>
      <xdr:colOff>0</xdr:colOff>
      <xdr:row>13</xdr:row>
      <xdr:rowOff>0</xdr:rowOff>
    </xdr:to>
    <xdr:sp>
      <xdr:nvSpPr>
        <xdr:cNvPr id="240" name="Text 1"/>
        <xdr:cNvSpPr txBox="1">
          <a:spLocks noChangeArrowheads="1"/>
        </xdr:cNvSpPr>
      </xdr:nvSpPr>
      <xdr:spPr>
        <a:xfrm>
          <a:off x="8620125" y="219075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13</xdr:row>
      <xdr:rowOff>0</xdr:rowOff>
    </xdr:from>
    <xdr:to>
      <xdr:col>11</xdr:col>
      <xdr:colOff>0</xdr:colOff>
      <xdr:row>13</xdr:row>
      <xdr:rowOff>0</xdr:rowOff>
    </xdr:to>
    <xdr:sp>
      <xdr:nvSpPr>
        <xdr:cNvPr id="241" name="Text 1"/>
        <xdr:cNvSpPr txBox="1">
          <a:spLocks noChangeArrowheads="1"/>
        </xdr:cNvSpPr>
      </xdr:nvSpPr>
      <xdr:spPr>
        <a:xfrm>
          <a:off x="8620125" y="219075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13</xdr:row>
      <xdr:rowOff>0</xdr:rowOff>
    </xdr:from>
    <xdr:to>
      <xdr:col>11</xdr:col>
      <xdr:colOff>0</xdr:colOff>
      <xdr:row>13</xdr:row>
      <xdr:rowOff>0</xdr:rowOff>
    </xdr:to>
    <xdr:sp>
      <xdr:nvSpPr>
        <xdr:cNvPr id="242" name="Text 1"/>
        <xdr:cNvSpPr txBox="1">
          <a:spLocks noChangeArrowheads="1"/>
        </xdr:cNvSpPr>
      </xdr:nvSpPr>
      <xdr:spPr>
        <a:xfrm>
          <a:off x="8620125" y="219075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13</xdr:row>
      <xdr:rowOff>0</xdr:rowOff>
    </xdr:from>
    <xdr:to>
      <xdr:col>11</xdr:col>
      <xdr:colOff>0</xdr:colOff>
      <xdr:row>13</xdr:row>
      <xdr:rowOff>0</xdr:rowOff>
    </xdr:to>
    <xdr:sp>
      <xdr:nvSpPr>
        <xdr:cNvPr id="243" name="Text 1"/>
        <xdr:cNvSpPr txBox="1">
          <a:spLocks noChangeArrowheads="1"/>
        </xdr:cNvSpPr>
      </xdr:nvSpPr>
      <xdr:spPr>
        <a:xfrm>
          <a:off x="8620125" y="219075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13</xdr:row>
      <xdr:rowOff>0</xdr:rowOff>
    </xdr:from>
    <xdr:to>
      <xdr:col>11</xdr:col>
      <xdr:colOff>0</xdr:colOff>
      <xdr:row>13</xdr:row>
      <xdr:rowOff>0</xdr:rowOff>
    </xdr:to>
    <xdr:sp>
      <xdr:nvSpPr>
        <xdr:cNvPr id="244" name="Text 1"/>
        <xdr:cNvSpPr txBox="1">
          <a:spLocks noChangeArrowheads="1"/>
        </xdr:cNvSpPr>
      </xdr:nvSpPr>
      <xdr:spPr>
        <a:xfrm>
          <a:off x="8620125" y="219075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13</xdr:row>
      <xdr:rowOff>0</xdr:rowOff>
    </xdr:from>
    <xdr:to>
      <xdr:col>11</xdr:col>
      <xdr:colOff>0</xdr:colOff>
      <xdr:row>13</xdr:row>
      <xdr:rowOff>0</xdr:rowOff>
    </xdr:to>
    <xdr:sp>
      <xdr:nvSpPr>
        <xdr:cNvPr id="245" name="Text 1"/>
        <xdr:cNvSpPr txBox="1">
          <a:spLocks noChangeArrowheads="1"/>
        </xdr:cNvSpPr>
      </xdr:nvSpPr>
      <xdr:spPr>
        <a:xfrm>
          <a:off x="8620125" y="219075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64</xdr:row>
      <xdr:rowOff>0</xdr:rowOff>
    </xdr:from>
    <xdr:to>
      <xdr:col>11</xdr:col>
      <xdr:colOff>0</xdr:colOff>
      <xdr:row>64</xdr:row>
      <xdr:rowOff>0</xdr:rowOff>
    </xdr:to>
    <xdr:sp fLocksText="0">
      <xdr:nvSpPr>
        <xdr:cNvPr id="246" name="Text 1"/>
        <xdr:cNvSpPr txBox="1">
          <a:spLocks noChangeArrowheads="1"/>
        </xdr:cNvSpPr>
      </xdr:nvSpPr>
      <xdr:spPr>
        <a:xfrm>
          <a:off x="8620125" y="10448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 (W1)"/>
              <a:ea typeface="CG Times (W1)"/>
              <a:cs typeface="CG Times (W1)"/>
            </a:rPr>
            <a:t/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>
      <xdr:nvSpPr>
        <xdr:cNvPr id="247" name="Text 1"/>
        <xdr:cNvSpPr txBox="1">
          <a:spLocks noChangeArrowheads="1"/>
        </xdr:cNvSpPr>
      </xdr:nvSpPr>
      <xdr:spPr>
        <a:xfrm>
          <a:off x="8620125" y="3971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>
      <xdr:nvSpPr>
        <xdr:cNvPr id="248" name="Text 1"/>
        <xdr:cNvSpPr txBox="1">
          <a:spLocks noChangeArrowheads="1"/>
        </xdr:cNvSpPr>
      </xdr:nvSpPr>
      <xdr:spPr>
        <a:xfrm>
          <a:off x="8620125" y="3971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>
      <xdr:nvSpPr>
        <xdr:cNvPr id="249" name="Text 1"/>
        <xdr:cNvSpPr txBox="1">
          <a:spLocks noChangeArrowheads="1"/>
        </xdr:cNvSpPr>
      </xdr:nvSpPr>
      <xdr:spPr>
        <a:xfrm>
          <a:off x="8620125" y="3971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>
      <xdr:nvSpPr>
        <xdr:cNvPr id="250" name="Text 1"/>
        <xdr:cNvSpPr txBox="1">
          <a:spLocks noChangeArrowheads="1"/>
        </xdr:cNvSpPr>
      </xdr:nvSpPr>
      <xdr:spPr>
        <a:xfrm>
          <a:off x="8620125" y="3971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>
      <xdr:nvSpPr>
        <xdr:cNvPr id="251" name="Text 1"/>
        <xdr:cNvSpPr txBox="1">
          <a:spLocks noChangeArrowheads="1"/>
        </xdr:cNvSpPr>
      </xdr:nvSpPr>
      <xdr:spPr>
        <a:xfrm>
          <a:off x="8620125" y="3971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>
      <xdr:nvSpPr>
        <xdr:cNvPr id="252" name="Text 1"/>
        <xdr:cNvSpPr txBox="1">
          <a:spLocks noChangeArrowheads="1"/>
        </xdr:cNvSpPr>
      </xdr:nvSpPr>
      <xdr:spPr>
        <a:xfrm>
          <a:off x="8620125" y="3971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>
      <xdr:nvSpPr>
        <xdr:cNvPr id="253" name="Text 1"/>
        <xdr:cNvSpPr txBox="1">
          <a:spLocks noChangeArrowheads="1"/>
        </xdr:cNvSpPr>
      </xdr:nvSpPr>
      <xdr:spPr>
        <a:xfrm>
          <a:off x="8620125" y="3971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>
      <xdr:nvSpPr>
        <xdr:cNvPr id="254" name="Text 1"/>
        <xdr:cNvSpPr txBox="1">
          <a:spLocks noChangeArrowheads="1"/>
        </xdr:cNvSpPr>
      </xdr:nvSpPr>
      <xdr:spPr>
        <a:xfrm>
          <a:off x="8620125" y="3971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>
      <xdr:nvSpPr>
        <xdr:cNvPr id="255" name="Text 1"/>
        <xdr:cNvSpPr txBox="1">
          <a:spLocks noChangeArrowheads="1"/>
        </xdr:cNvSpPr>
      </xdr:nvSpPr>
      <xdr:spPr>
        <a:xfrm>
          <a:off x="8620125" y="3971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>
      <xdr:nvSpPr>
        <xdr:cNvPr id="256" name="Text 1"/>
        <xdr:cNvSpPr txBox="1">
          <a:spLocks noChangeArrowheads="1"/>
        </xdr:cNvSpPr>
      </xdr:nvSpPr>
      <xdr:spPr>
        <a:xfrm>
          <a:off x="8620125" y="3971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>
      <xdr:nvSpPr>
        <xdr:cNvPr id="257" name="Text 1"/>
        <xdr:cNvSpPr txBox="1">
          <a:spLocks noChangeArrowheads="1"/>
        </xdr:cNvSpPr>
      </xdr:nvSpPr>
      <xdr:spPr>
        <a:xfrm>
          <a:off x="8620125" y="3971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47</xdr:row>
      <xdr:rowOff>0</xdr:rowOff>
    </xdr:from>
    <xdr:to>
      <xdr:col>11</xdr:col>
      <xdr:colOff>0</xdr:colOff>
      <xdr:row>47</xdr:row>
      <xdr:rowOff>0</xdr:rowOff>
    </xdr:to>
    <xdr:sp>
      <xdr:nvSpPr>
        <xdr:cNvPr id="258" name="Text 1"/>
        <xdr:cNvSpPr txBox="1">
          <a:spLocks noChangeArrowheads="1"/>
        </xdr:cNvSpPr>
      </xdr:nvSpPr>
      <xdr:spPr>
        <a:xfrm>
          <a:off x="8620125" y="76962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47</xdr:row>
      <xdr:rowOff>0</xdr:rowOff>
    </xdr:from>
    <xdr:to>
      <xdr:col>11</xdr:col>
      <xdr:colOff>0</xdr:colOff>
      <xdr:row>47</xdr:row>
      <xdr:rowOff>0</xdr:rowOff>
    </xdr:to>
    <xdr:sp>
      <xdr:nvSpPr>
        <xdr:cNvPr id="259" name="Text 1"/>
        <xdr:cNvSpPr txBox="1">
          <a:spLocks noChangeArrowheads="1"/>
        </xdr:cNvSpPr>
      </xdr:nvSpPr>
      <xdr:spPr>
        <a:xfrm>
          <a:off x="8620125" y="76962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47</xdr:row>
      <xdr:rowOff>0</xdr:rowOff>
    </xdr:from>
    <xdr:to>
      <xdr:col>11</xdr:col>
      <xdr:colOff>0</xdr:colOff>
      <xdr:row>47</xdr:row>
      <xdr:rowOff>0</xdr:rowOff>
    </xdr:to>
    <xdr:sp>
      <xdr:nvSpPr>
        <xdr:cNvPr id="260" name="Text 1"/>
        <xdr:cNvSpPr txBox="1">
          <a:spLocks noChangeArrowheads="1"/>
        </xdr:cNvSpPr>
      </xdr:nvSpPr>
      <xdr:spPr>
        <a:xfrm>
          <a:off x="8620125" y="76962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47</xdr:row>
      <xdr:rowOff>0</xdr:rowOff>
    </xdr:from>
    <xdr:to>
      <xdr:col>11</xdr:col>
      <xdr:colOff>0</xdr:colOff>
      <xdr:row>47</xdr:row>
      <xdr:rowOff>0</xdr:rowOff>
    </xdr:to>
    <xdr:sp>
      <xdr:nvSpPr>
        <xdr:cNvPr id="261" name="Text 1"/>
        <xdr:cNvSpPr txBox="1">
          <a:spLocks noChangeArrowheads="1"/>
        </xdr:cNvSpPr>
      </xdr:nvSpPr>
      <xdr:spPr>
        <a:xfrm>
          <a:off x="8620125" y="76962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47</xdr:row>
      <xdr:rowOff>0</xdr:rowOff>
    </xdr:from>
    <xdr:to>
      <xdr:col>11</xdr:col>
      <xdr:colOff>0</xdr:colOff>
      <xdr:row>47</xdr:row>
      <xdr:rowOff>0</xdr:rowOff>
    </xdr:to>
    <xdr:sp>
      <xdr:nvSpPr>
        <xdr:cNvPr id="262" name="Text 1"/>
        <xdr:cNvSpPr txBox="1">
          <a:spLocks noChangeArrowheads="1"/>
        </xdr:cNvSpPr>
      </xdr:nvSpPr>
      <xdr:spPr>
        <a:xfrm>
          <a:off x="8620125" y="76962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47</xdr:row>
      <xdr:rowOff>0</xdr:rowOff>
    </xdr:from>
    <xdr:to>
      <xdr:col>11</xdr:col>
      <xdr:colOff>0</xdr:colOff>
      <xdr:row>47</xdr:row>
      <xdr:rowOff>0</xdr:rowOff>
    </xdr:to>
    <xdr:sp>
      <xdr:nvSpPr>
        <xdr:cNvPr id="263" name="Text 1"/>
        <xdr:cNvSpPr txBox="1">
          <a:spLocks noChangeArrowheads="1"/>
        </xdr:cNvSpPr>
      </xdr:nvSpPr>
      <xdr:spPr>
        <a:xfrm>
          <a:off x="8620125" y="76962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47</xdr:row>
      <xdr:rowOff>0</xdr:rowOff>
    </xdr:from>
    <xdr:to>
      <xdr:col>11</xdr:col>
      <xdr:colOff>0</xdr:colOff>
      <xdr:row>47</xdr:row>
      <xdr:rowOff>0</xdr:rowOff>
    </xdr:to>
    <xdr:sp>
      <xdr:nvSpPr>
        <xdr:cNvPr id="264" name="Text 1"/>
        <xdr:cNvSpPr txBox="1">
          <a:spLocks noChangeArrowheads="1"/>
        </xdr:cNvSpPr>
      </xdr:nvSpPr>
      <xdr:spPr>
        <a:xfrm>
          <a:off x="8620125" y="76962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47</xdr:row>
      <xdr:rowOff>0</xdr:rowOff>
    </xdr:from>
    <xdr:to>
      <xdr:col>11</xdr:col>
      <xdr:colOff>0</xdr:colOff>
      <xdr:row>47</xdr:row>
      <xdr:rowOff>0</xdr:rowOff>
    </xdr:to>
    <xdr:sp>
      <xdr:nvSpPr>
        <xdr:cNvPr id="265" name="Text 1"/>
        <xdr:cNvSpPr txBox="1">
          <a:spLocks noChangeArrowheads="1"/>
        </xdr:cNvSpPr>
      </xdr:nvSpPr>
      <xdr:spPr>
        <a:xfrm>
          <a:off x="8620125" y="76962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47</xdr:row>
      <xdr:rowOff>0</xdr:rowOff>
    </xdr:from>
    <xdr:to>
      <xdr:col>11</xdr:col>
      <xdr:colOff>0</xdr:colOff>
      <xdr:row>47</xdr:row>
      <xdr:rowOff>0</xdr:rowOff>
    </xdr:to>
    <xdr:sp>
      <xdr:nvSpPr>
        <xdr:cNvPr id="266" name="Text 1"/>
        <xdr:cNvSpPr txBox="1">
          <a:spLocks noChangeArrowheads="1"/>
        </xdr:cNvSpPr>
      </xdr:nvSpPr>
      <xdr:spPr>
        <a:xfrm>
          <a:off x="8620125" y="76962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47</xdr:row>
      <xdr:rowOff>0</xdr:rowOff>
    </xdr:from>
    <xdr:to>
      <xdr:col>11</xdr:col>
      <xdr:colOff>0</xdr:colOff>
      <xdr:row>47</xdr:row>
      <xdr:rowOff>0</xdr:rowOff>
    </xdr:to>
    <xdr:sp>
      <xdr:nvSpPr>
        <xdr:cNvPr id="267" name="Text 1"/>
        <xdr:cNvSpPr txBox="1">
          <a:spLocks noChangeArrowheads="1"/>
        </xdr:cNvSpPr>
      </xdr:nvSpPr>
      <xdr:spPr>
        <a:xfrm>
          <a:off x="8620125" y="76962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47</xdr:row>
      <xdr:rowOff>0</xdr:rowOff>
    </xdr:from>
    <xdr:to>
      <xdr:col>11</xdr:col>
      <xdr:colOff>0</xdr:colOff>
      <xdr:row>47</xdr:row>
      <xdr:rowOff>0</xdr:rowOff>
    </xdr:to>
    <xdr:sp>
      <xdr:nvSpPr>
        <xdr:cNvPr id="268" name="Text 1"/>
        <xdr:cNvSpPr txBox="1">
          <a:spLocks noChangeArrowheads="1"/>
        </xdr:cNvSpPr>
      </xdr:nvSpPr>
      <xdr:spPr>
        <a:xfrm>
          <a:off x="8620125" y="76962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63</xdr:row>
      <xdr:rowOff>0</xdr:rowOff>
    </xdr:from>
    <xdr:to>
      <xdr:col>11</xdr:col>
      <xdr:colOff>0</xdr:colOff>
      <xdr:row>63</xdr:row>
      <xdr:rowOff>0</xdr:rowOff>
    </xdr:to>
    <xdr:sp>
      <xdr:nvSpPr>
        <xdr:cNvPr id="269" name="Text 1"/>
        <xdr:cNvSpPr txBox="1">
          <a:spLocks noChangeArrowheads="1"/>
        </xdr:cNvSpPr>
      </xdr:nvSpPr>
      <xdr:spPr>
        <a:xfrm>
          <a:off x="8620125" y="102870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63</xdr:row>
      <xdr:rowOff>0</xdr:rowOff>
    </xdr:from>
    <xdr:to>
      <xdr:col>11</xdr:col>
      <xdr:colOff>0</xdr:colOff>
      <xdr:row>63</xdr:row>
      <xdr:rowOff>0</xdr:rowOff>
    </xdr:to>
    <xdr:sp>
      <xdr:nvSpPr>
        <xdr:cNvPr id="270" name="Text 1"/>
        <xdr:cNvSpPr txBox="1">
          <a:spLocks noChangeArrowheads="1"/>
        </xdr:cNvSpPr>
      </xdr:nvSpPr>
      <xdr:spPr>
        <a:xfrm>
          <a:off x="8620125" y="102870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63</xdr:row>
      <xdr:rowOff>0</xdr:rowOff>
    </xdr:from>
    <xdr:to>
      <xdr:col>11</xdr:col>
      <xdr:colOff>0</xdr:colOff>
      <xdr:row>63</xdr:row>
      <xdr:rowOff>0</xdr:rowOff>
    </xdr:to>
    <xdr:sp>
      <xdr:nvSpPr>
        <xdr:cNvPr id="271" name="Text 1"/>
        <xdr:cNvSpPr txBox="1">
          <a:spLocks noChangeArrowheads="1"/>
        </xdr:cNvSpPr>
      </xdr:nvSpPr>
      <xdr:spPr>
        <a:xfrm>
          <a:off x="8620125" y="102870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63</xdr:row>
      <xdr:rowOff>0</xdr:rowOff>
    </xdr:from>
    <xdr:to>
      <xdr:col>11</xdr:col>
      <xdr:colOff>0</xdr:colOff>
      <xdr:row>63</xdr:row>
      <xdr:rowOff>0</xdr:rowOff>
    </xdr:to>
    <xdr:sp>
      <xdr:nvSpPr>
        <xdr:cNvPr id="272" name="Text 1"/>
        <xdr:cNvSpPr txBox="1">
          <a:spLocks noChangeArrowheads="1"/>
        </xdr:cNvSpPr>
      </xdr:nvSpPr>
      <xdr:spPr>
        <a:xfrm>
          <a:off x="8620125" y="102870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63</xdr:row>
      <xdr:rowOff>0</xdr:rowOff>
    </xdr:from>
    <xdr:to>
      <xdr:col>11</xdr:col>
      <xdr:colOff>0</xdr:colOff>
      <xdr:row>63</xdr:row>
      <xdr:rowOff>0</xdr:rowOff>
    </xdr:to>
    <xdr:sp>
      <xdr:nvSpPr>
        <xdr:cNvPr id="273" name="Text 1"/>
        <xdr:cNvSpPr txBox="1">
          <a:spLocks noChangeArrowheads="1"/>
        </xdr:cNvSpPr>
      </xdr:nvSpPr>
      <xdr:spPr>
        <a:xfrm>
          <a:off x="8620125" y="102870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63</xdr:row>
      <xdr:rowOff>0</xdr:rowOff>
    </xdr:from>
    <xdr:to>
      <xdr:col>11</xdr:col>
      <xdr:colOff>0</xdr:colOff>
      <xdr:row>63</xdr:row>
      <xdr:rowOff>0</xdr:rowOff>
    </xdr:to>
    <xdr:sp>
      <xdr:nvSpPr>
        <xdr:cNvPr id="274" name="Text 1"/>
        <xdr:cNvSpPr txBox="1">
          <a:spLocks noChangeArrowheads="1"/>
        </xdr:cNvSpPr>
      </xdr:nvSpPr>
      <xdr:spPr>
        <a:xfrm>
          <a:off x="8620125" y="102870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63</xdr:row>
      <xdr:rowOff>0</xdr:rowOff>
    </xdr:from>
    <xdr:to>
      <xdr:col>11</xdr:col>
      <xdr:colOff>0</xdr:colOff>
      <xdr:row>63</xdr:row>
      <xdr:rowOff>0</xdr:rowOff>
    </xdr:to>
    <xdr:sp>
      <xdr:nvSpPr>
        <xdr:cNvPr id="275" name="Text 1"/>
        <xdr:cNvSpPr txBox="1">
          <a:spLocks noChangeArrowheads="1"/>
        </xdr:cNvSpPr>
      </xdr:nvSpPr>
      <xdr:spPr>
        <a:xfrm>
          <a:off x="8620125" y="102870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63</xdr:row>
      <xdr:rowOff>0</xdr:rowOff>
    </xdr:from>
    <xdr:to>
      <xdr:col>11</xdr:col>
      <xdr:colOff>0</xdr:colOff>
      <xdr:row>63</xdr:row>
      <xdr:rowOff>0</xdr:rowOff>
    </xdr:to>
    <xdr:sp>
      <xdr:nvSpPr>
        <xdr:cNvPr id="276" name="Text 1"/>
        <xdr:cNvSpPr txBox="1">
          <a:spLocks noChangeArrowheads="1"/>
        </xdr:cNvSpPr>
      </xdr:nvSpPr>
      <xdr:spPr>
        <a:xfrm>
          <a:off x="8620125" y="102870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63</xdr:row>
      <xdr:rowOff>0</xdr:rowOff>
    </xdr:from>
    <xdr:to>
      <xdr:col>11</xdr:col>
      <xdr:colOff>0</xdr:colOff>
      <xdr:row>63</xdr:row>
      <xdr:rowOff>0</xdr:rowOff>
    </xdr:to>
    <xdr:sp>
      <xdr:nvSpPr>
        <xdr:cNvPr id="277" name="Text 1"/>
        <xdr:cNvSpPr txBox="1">
          <a:spLocks noChangeArrowheads="1"/>
        </xdr:cNvSpPr>
      </xdr:nvSpPr>
      <xdr:spPr>
        <a:xfrm>
          <a:off x="8620125" y="102870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63</xdr:row>
      <xdr:rowOff>0</xdr:rowOff>
    </xdr:from>
    <xdr:to>
      <xdr:col>11</xdr:col>
      <xdr:colOff>0</xdr:colOff>
      <xdr:row>63</xdr:row>
      <xdr:rowOff>0</xdr:rowOff>
    </xdr:to>
    <xdr:sp>
      <xdr:nvSpPr>
        <xdr:cNvPr id="278" name="Text 1"/>
        <xdr:cNvSpPr txBox="1">
          <a:spLocks noChangeArrowheads="1"/>
        </xdr:cNvSpPr>
      </xdr:nvSpPr>
      <xdr:spPr>
        <a:xfrm>
          <a:off x="8620125" y="102870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63</xdr:row>
      <xdr:rowOff>0</xdr:rowOff>
    </xdr:from>
    <xdr:to>
      <xdr:col>11</xdr:col>
      <xdr:colOff>0</xdr:colOff>
      <xdr:row>63</xdr:row>
      <xdr:rowOff>0</xdr:rowOff>
    </xdr:to>
    <xdr:sp>
      <xdr:nvSpPr>
        <xdr:cNvPr id="279" name="Text 1"/>
        <xdr:cNvSpPr txBox="1">
          <a:spLocks noChangeArrowheads="1"/>
        </xdr:cNvSpPr>
      </xdr:nvSpPr>
      <xdr:spPr>
        <a:xfrm>
          <a:off x="8620125" y="102870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>
      <xdr:nvSpPr>
        <xdr:cNvPr id="280" name="Text 1"/>
        <xdr:cNvSpPr txBox="1">
          <a:spLocks noChangeArrowheads="1"/>
        </xdr:cNvSpPr>
      </xdr:nvSpPr>
      <xdr:spPr>
        <a:xfrm>
          <a:off x="8620125" y="128778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>
      <xdr:nvSpPr>
        <xdr:cNvPr id="281" name="Text 1"/>
        <xdr:cNvSpPr txBox="1">
          <a:spLocks noChangeArrowheads="1"/>
        </xdr:cNvSpPr>
      </xdr:nvSpPr>
      <xdr:spPr>
        <a:xfrm>
          <a:off x="8620125" y="128778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>
      <xdr:nvSpPr>
        <xdr:cNvPr id="282" name="Text 1"/>
        <xdr:cNvSpPr txBox="1">
          <a:spLocks noChangeArrowheads="1"/>
        </xdr:cNvSpPr>
      </xdr:nvSpPr>
      <xdr:spPr>
        <a:xfrm>
          <a:off x="8620125" y="128778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>
      <xdr:nvSpPr>
        <xdr:cNvPr id="283" name="Text 1"/>
        <xdr:cNvSpPr txBox="1">
          <a:spLocks noChangeArrowheads="1"/>
        </xdr:cNvSpPr>
      </xdr:nvSpPr>
      <xdr:spPr>
        <a:xfrm>
          <a:off x="8620125" y="128778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>
      <xdr:nvSpPr>
        <xdr:cNvPr id="284" name="Text 1"/>
        <xdr:cNvSpPr txBox="1">
          <a:spLocks noChangeArrowheads="1"/>
        </xdr:cNvSpPr>
      </xdr:nvSpPr>
      <xdr:spPr>
        <a:xfrm>
          <a:off x="8620125" y="128778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>
      <xdr:nvSpPr>
        <xdr:cNvPr id="285" name="Text 1"/>
        <xdr:cNvSpPr txBox="1">
          <a:spLocks noChangeArrowheads="1"/>
        </xdr:cNvSpPr>
      </xdr:nvSpPr>
      <xdr:spPr>
        <a:xfrm>
          <a:off x="8620125" y="128778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>
      <xdr:nvSpPr>
        <xdr:cNvPr id="286" name="Text 1"/>
        <xdr:cNvSpPr txBox="1">
          <a:spLocks noChangeArrowheads="1"/>
        </xdr:cNvSpPr>
      </xdr:nvSpPr>
      <xdr:spPr>
        <a:xfrm>
          <a:off x="8620125" y="128778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>
      <xdr:nvSpPr>
        <xdr:cNvPr id="287" name="Text 1"/>
        <xdr:cNvSpPr txBox="1">
          <a:spLocks noChangeArrowheads="1"/>
        </xdr:cNvSpPr>
      </xdr:nvSpPr>
      <xdr:spPr>
        <a:xfrm>
          <a:off x="8620125" y="128778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>
      <xdr:nvSpPr>
        <xdr:cNvPr id="288" name="Text 1"/>
        <xdr:cNvSpPr txBox="1">
          <a:spLocks noChangeArrowheads="1"/>
        </xdr:cNvSpPr>
      </xdr:nvSpPr>
      <xdr:spPr>
        <a:xfrm>
          <a:off x="8620125" y="128778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>
      <xdr:nvSpPr>
        <xdr:cNvPr id="289" name="Text 1"/>
        <xdr:cNvSpPr txBox="1">
          <a:spLocks noChangeArrowheads="1"/>
        </xdr:cNvSpPr>
      </xdr:nvSpPr>
      <xdr:spPr>
        <a:xfrm>
          <a:off x="8620125" y="128778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>
      <xdr:nvSpPr>
        <xdr:cNvPr id="290" name="Text 1"/>
        <xdr:cNvSpPr txBox="1">
          <a:spLocks noChangeArrowheads="1"/>
        </xdr:cNvSpPr>
      </xdr:nvSpPr>
      <xdr:spPr>
        <a:xfrm>
          <a:off x="8620125" y="128778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88</xdr:row>
      <xdr:rowOff>0</xdr:rowOff>
    </xdr:from>
    <xdr:to>
      <xdr:col>11</xdr:col>
      <xdr:colOff>0</xdr:colOff>
      <xdr:row>88</xdr:row>
      <xdr:rowOff>0</xdr:rowOff>
    </xdr:to>
    <xdr:sp fLocksText="0">
      <xdr:nvSpPr>
        <xdr:cNvPr id="291" name="Text 1"/>
        <xdr:cNvSpPr txBox="1">
          <a:spLocks noChangeArrowheads="1"/>
        </xdr:cNvSpPr>
      </xdr:nvSpPr>
      <xdr:spPr>
        <a:xfrm>
          <a:off x="8620125" y="143351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 (W1)"/>
              <a:ea typeface="CG Times (W1)"/>
              <a:cs typeface="CG Times (W1)"/>
            </a:rPr>
            <a:t/>
          </a:r>
        </a:p>
      </xdr:txBody>
    </xdr:sp>
    <xdr:clientData/>
  </xdr:twoCellAnchor>
  <xdr:twoCellAnchor>
    <xdr:from>
      <xdr:col>11</xdr:col>
      <xdr:colOff>0</xdr:colOff>
      <xdr:row>87</xdr:row>
      <xdr:rowOff>0</xdr:rowOff>
    </xdr:from>
    <xdr:to>
      <xdr:col>11</xdr:col>
      <xdr:colOff>0</xdr:colOff>
      <xdr:row>87</xdr:row>
      <xdr:rowOff>0</xdr:rowOff>
    </xdr:to>
    <xdr:sp>
      <xdr:nvSpPr>
        <xdr:cNvPr id="292" name="Text 1"/>
        <xdr:cNvSpPr txBox="1">
          <a:spLocks noChangeArrowheads="1"/>
        </xdr:cNvSpPr>
      </xdr:nvSpPr>
      <xdr:spPr>
        <a:xfrm>
          <a:off x="8620125" y="141732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87</xdr:row>
      <xdr:rowOff>0</xdr:rowOff>
    </xdr:from>
    <xdr:to>
      <xdr:col>11</xdr:col>
      <xdr:colOff>0</xdr:colOff>
      <xdr:row>87</xdr:row>
      <xdr:rowOff>0</xdr:rowOff>
    </xdr:to>
    <xdr:sp>
      <xdr:nvSpPr>
        <xdr:cNvPr id="293" name="Text 1"/>
        <xdr:cNvSpPr txBox="1">
          <a:spLocks noChangeArrowheads="1"/>
        </xdr:cNvSpPr>
      </xdr:nvSpPr>
      <xdr:spPr>
        <a:xfrm>
          <a:off x="8620125" y="141732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87</xdr:row>
      <xdr:rowOff>0</xdr:rowOff>
    </xdr:from>
    <xdr:to>
      <xdr:col>11</xdr:col>
      <xdr:colOff>0</xdr:colOff>
      <xdr:row>87</xdr:row>
      <xdr:rowOff>0</xdr:rowOff>
    </xdr:to>
    <xdr:sp>
      <xdr:nvSpPr>
        <xdr:cNvPr id="294" name="Text 1"/>
        <xdr:cNvSpPr txBox="1">
          <a:spLocks noChangeArrowheads="1"/>
        </xdr:cNvSpPr>
      </xdr:nvSpPr>
      <xdr:spPr>
        <a:xfrm>
          <a:off x="8620125" y="141732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87</xdr:row>
      <xdr:rowOff>0</xdr:rowOff>
    </xdr:from>
    <xdr:to>
      <xdr:col>11</xdr:col>
      <xdr:colOff>0</xdr:colOff>
      <xdr:row>87</xdr:row>
      <xdr:rowOff>0</xdr:rowOff>
    </xdr:to>
    <xdr:sp>
      <xdr:nvSpPr>
        <xdr:cNvPr id="295" name="Text 1"/>
        <xdr:cNvSpPr txBox="1">
          <a:spLocks noChangeArrowheads="1"/>
        </xdr:cNvSpPr>
      </xdr:nvSpPr>
      <xdr:spPr>
        <a:xfrm>
          <a:off x="8620125" y="141732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87</xdr:row>
      <xdr:rowOff>0</xdr:rowOff>
    </xdr:from>
    <xdr:to>
      <xdr:col>11</xdr:col>
      <xdr:colOff>0</xdr:colOff>
      <xdr:row>87</xdr:row>
      <xdr:rowOff>0</xdr:rowOff>
    </xdr:to>
    <xdr:sp>
      <xdr:nvSpPr>
        <xdr:cNvPr id="296" name="Text 1"/>
        <xdr:cNvSpPr txBox="1">
          <a:spLocks noChangeArrowheads="1"/>
        </xdr:cNvSpPr>
      </xdr:nvSpPr>
      <xdr:spPr>
        <a:xfrm>
          <a:off x="8620125" y="141732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87</xdr:row>
      <xdr:rowOff>0</xdr:rowOff>
    </xdr:from>
    <xdr:to>
      <xdr:col>11</xdr:col>
      <xdr:colOff>0</xdr:colOff>
      <xdr:row>87</xdr:row>
      <xdr:rowOff>0</xdr:rowOff>
    </xdr:to>
    <xdr:sp>
      <xdr:nvSpPr>
        <xdr:cNvPr id="297" name="Text 1"/>
        <xdr:cNvSpPr txBox="1">
          <a:spLocks noChangeArrowheads="1"/>
        </xdr:cNvSpPr>
      </xdr:nvSpPr>
      <xdr:spPr>
        <a:xfrm>
          <a:off x="8620125" y="141732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87</xdr:row>
      <xdr:rowOff>0</xdr:rowOff>
    </xdr:from>
    <xdr:to>
      <xdr:col>11</xdr:col>
      <xdr:colOff>0</xdr:colOff>
      <xdr:row>87</xdr:row>
      <xdr:rowOff>0</xdr:rowOff>
    </xdr:to>
    <xdr:sp>
      <xdr:nvSpPr>
        <xdr:cNvPr id="298" name="Text 1"/>
        <xdr:cNvSpPr txBox="1">
          <a:spLocks noChangeArrowheads="1"/>
        </xdr:cNvSpPr>
      </xdr:nvSpPr>
      <xdr:spPr>
        <a:xfrm>
          <a:off x="8620125" y="141732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87</xdr:row>
      <xdr:rowOff>0</xdr:rowOff>
    </xdr:from>
    <xdr:to>
      <xdr:col>11</xdr:col>
      <xdr:colOff>0</xdr:colOff>
      <xdr:row>87</xdr:row>
      <xdr:rowOff>0</xdr:rowOff>
    </xdr:to>
    <xdr:sp>
      <xdr:nvSpPr>
        <xdr:cNvPr id="299" name="Text 1"/>
        <xdr:cNvSpPr txBox="1">
          <a:spLocks noChangeArrowheads="1"/>
        </xdr:cNvSpPr>
      </xdr:nvSpPr>
      <xdr:spPr>
        <a:xfrm>
          <a:off x="8620125" y="141732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87</xdr:row>
      <xdr:rowOff>0</xdr:rowOff>
    </xdr:from>
    <xdr:to>
      <xdr:col>11</xdr:col>
      <xdr:colOff>0</xdr:colOff>
      <xdr:row>87</xdr:row>
      <xdr:rowOff>0</xdr:rowOff>
    </xdr:to>
    <xdr:sp>
      <xdr:nvSpPr>
        <xdr:cNvPr id="300" name="Text 1"/>
        <xdr:cNvSpPr txBox="1">
          <a:spLocks noChangeArrowheads="1"/>
        </xdr:cNvSpPr>
      </xdr:nvSpPr>
      <xdr:spPr>
        <a:xfrm>
          <a:off x="8620125" y="141732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87</xdr:row>
      <xdr:rowOff>0</xdr:rowOff>
    </xdr:from>
    <xdr:to>
      <xdr:col>11</xdr:col>
      <xdr:colOff>0</xdr:colOff>
      <xdr:row>87</xdr:row>
      <xdr:rowOff>0</xdr:rowOff>
    </xdr:to>
    <xdr:sp>
      <xdr:nvSpPr>
        <xdr:cNvPr id="301" name="Text 1"/>
        <xdr:cNvSpPr txBox="1">
          <a:spLocks noChangeArrowheads="1"/>
        </xdr:cNvSpPr>
      </xdr:nvSpPr>
      <xdr:spPr>
        <a:xfrm>
          <a:off x="8620125" y="141732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87</xdr:row>
      <xdr:rowOff>0</xdr:rowOff>
    </xdr:from>
    <xdr:to>
      <xdr:col>11</xdr:col>
      <xdr:colOff>0</xdr:colOff>
      <xdr:row>87</xdr:row>
      <xdr:rowOff>0</xdr:rowOff>
    </xdr:to>
    <xdr:sp>
      <xdr:nvSpPr>
        <xdr:cNvPr id="302" name="Text 1"/>
        <xdr:cNvSpPr txBox="1">
          <a:spLocks noChangeArrowheads="1"/>
        </xdr:cNvSpPr>
      </xdr:nvSpPr>
      <xdr:spPr>
        <a:xfrm>
          <a:off x="8620125" y="141732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104</xdr:row>
      <xdr:rowOff>0</xdr:rowOff>
    </xdr:from>
    <xdr:to>
      <xdr:col>11</xdr:col>
      <xdr:colOff>0</xdr:colOff>
      <xdr:row>104</xdr:row>
      <xdr:rowOff>0</xdr:rowOff>
    </xdr:to>
    <xdr:sp>
      <xdr:nvSpPr>
        <xdr:cNvPr id="303" name="Text 1"/>
        <xdr:cNvSpPr txBox="1">
          <a:spLocks noChangeArrowheads="1"/>
        </xdr:cNvSpPr>
      </xdr:nvSpPr>
      <xdr:spPr>
        <a:xfrm>
          <a:off x="8620125" y="16925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104</xdr:row>
      <xdr:rowOff>0</xdr:rowOff>
    </xdr:from>
    <xdr:to>
      <xdr:col>11</xdr:col>
      <xdr:colOff>0</xdr:colOff>
      <xdr:row>104</xdr:row>
      <xdr:rowOff>0</xdr:rowOff>
    </xdr:to>
    <xdr:sp>
      <xdr:nvSpPr>
        <xdr:cNvPr id="304" name="Text 1"/>
        <xdr:cNvSpPr txBox="1">
          <a:spLocks noChangeArrowheads="1"/>
        </xdr:cNvSpPr>
      </xdr:nvSpPr>
      <xdr:spPr>
        <a:xfrm>
          <a:off x="8620125" y="16925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104</xdr:row>
      <xdr:rowOff>0</xdr:rowOff>
    </xdr:from>
    <xdr:to>
      <xdr:col>11</xdr:col>
      <xdr:colOff>0</xdr:colOff>
      <xdr:row>104</xdr:row>
      <xdr:rowOff>0</xdr:rowOff>
    </xdr:to>
    <xdr:sp>
      <xdr:nvSpPr>
        <xdr:cNvPr id="305" name="Text 1"/>
        <xdr:cNvSpPr txBox="1">
          <a:spLocks noChangeArrowheads="1"/>
        </xdr:cNvSpPr>
      </xdr:nvSpPr>
      <xdr:spPr>
        <a:xfrm>
          <a:off x="8620125" y="16925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104</xdr:row>
      <xdr:rowOff>0</xdr:rowOff>
    </xdr:from>
    <xdr:to>
      <xdr:col>11</xdr:col>
      <xdr:colOff>0</xdr:colOff>
      <xdr:row>104</xdr:row>
      <xdr:rowOff>0</xdr:rowOff>
    </xdr:to>
    <xdr:sp>
      <xdr:nvSpPr>
        <xdr:cNvPr id="306" name="Text 1"/>
        <xdr:cNvSpPr txBox="1">
          <a:spLocks noChangeArrowheads="1"/>
        </xdr:cNvSpPr>
      </xdr:nvSpPr>
      <xdr:spPr>
        <a:xfrm>
          <a:off x="8620125" y="16925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104</xdr:row>
      <xdr:rowOff>0</xdr:rowOff>
    </xdr:from>
    <xdr:to>
      <xdr:col>11</xdr:col>
      <xdr:colOff>0</xdr:colOff>
      <xdr:row>104</xdr:row>
      <xdr:rowOff>0</xdr:rowOff>
    </xdr:to>
    <xdr:sp>
      <xdr:nvSpPr>
        <xdr:cNvPr id="307" name="Text 1"/>
        <xdr:cNvSpPr txBox="1">
          <a:spLocks noChangeArrowheads="1"/>
        </xdr:cNvSpPr>
      </xdr:nvSpPr>
      <xdr:spPr>
        <a:xfrm>
          <a:off x="8620125" y="16925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104</xdr:row>
      <xdr:rowOff>0</xdr:rowOff>
    </xdr:from>
    <xdr:to>
      <xdr:col>11</xdr:col>
      <xdr:colOff>0</xdr:colOff>
      <xdr:row>104</xdr:row>
      <xdr:rowOff>0</xdr:rowOff>
    </xdr:to>
    <xdr:sp>
      <xdr:nvSpPr>
        <xdr:cNvPr id="308" name="Text 1"/>
        <xdr:cNvSpPr txBox="1">
          <a:spLocks noChangeArrowheads="1"/>
        </xdr:cNvSpPr>
      </xdr:nvSpPr>
      <xdr:spPr>
        <a:xfrm>
          <a:off x="8620125" y="16925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104</xdr:row>
      <xdr:rowOff>0</xdr:rowOff>
    </xdr:from>
    <xdr:to>
      <xdr:col>11</xdr:col>
      <xdr:colOff>0</xdr:colOff>
      <xdr:row>104</xdr:row>
      <xdr:rowOff>0</xdr:rowOff>
    </xdr:to>
    <xdr:sp>
      <xdr:nvSpPr>
        <xdr:cNvPr id="309" name="Text 1"/>
        <xdr:cNvSpPr txBox="1">
          <a:spLocks noChangeArrowheads="1"/>
        </xdr:cNvSpPr>
      </xdr:nvSpPr>
      <xdr:spPr>
        <a:xfrm>
          <a:off x="8620125" y="16925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104</xdr:row>
      <xdr:rowOff>0</xdr:rowOff>
    </xdr:from>
    <xdr:to>
      <xdr:col>11</xdr:col>
      <xdr:colOff>0</xdr:colOff>
      <xdr:row>104</xdr:row>
      <xdr:rowOff>0</xdr:rowOff>
    </xdr:to>
    <xdr:sp>
      <xdr:nvSpPr>
        <xdr:cNvPr id="310" name="Text 1"/>
        <xdr:cNvSpPr txBox="1">
          <a:spLocks noChangeArrowheads="1"/>
        </xdr:cNvSpPr>
      </xdr:nvSpPr>
      <xdr:spPr>
        <a:xfrm>
          <a:off x="8620125" y="16925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104</xdr:row>
      <xdr:rowOff>0</xdr:rowOff>
    </xdr:from>
    <xdr:to>
      <xdr:col>11</xdr:col>
      <xdr:colOff>0</xdr:colOff>
      <xdr:row>104</xdr:row>
      <xdr:rowOff>0</xdr:rowOff>
    </xdr:to>
    <xdr:sp>
      <xdr:nvSpPr>
        <xdr:cNvPr id="311" name="Text 1"/>
        <xdr:cNvSpPr txBox="1">
          <a:spLocks noChangeArrowheads="1"/>
        </xdr:cNvSpPr>
      </xdr:nvSpPr>
      <xdr:spPr>
        <a:xfrm>
          <a:off x="8620125" y="16925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104</xdr:row>
      <xdr:rowOff>0</xdr:rowOff>
    </xdr:from>
    <xdr:to>
      <xdr:col>11</xdr:col>
      <xdr:colOff>0</xdr:colOff>
      <xdr:row>104</xdr:row>
      <xdr:rowOff>0</xdr:rowOff>
    </xdr:to>
    <xdr:sp>
      <xdr:nvSpPr>
        <xdr:cNvPr id="312" name="Text 1"/>
        <xdr:cNvSpPr txBox="1">
          <a:spLocks noChangeArrowheads="1"/>
        </xdr:cNvSpPr>
      </xdr:nvSpPr>
      <xdr:spPr>
        <a:xfrm>
          <a:off x="8620125" y="16925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104</xdr:row>
      <xdr:rowOff>0</xdr:rowOff>
    </xdr:from>
    <xdr:to>
      <xdr:col>11</xdr:col>
      <xdr:colOff>0</xdr:colOff>
      <xdr:row>104</xdr:row>
      <xdr:rowOff>0</xdr:rowOff>
    </xdr:to>
    <xdr:sp>
      <xdr:nvSpPr>
        <xdr:cNvPr id="313" name="Text 1"/>
        <xdr:cNvSpPr txBox="1">
          <a:spLocks noChangeArrowheads="1"/>
        </xdr:cNvSpPr>
      </xdr:nvSpPr>
      <xdr:spPr>
        <a:xfrm>
          <a:off x="8620125" y="16925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115</xdr:row>
      <xdr:rowOff>0</xdr:rowOff>
    </xdr:from>
    <xdr:to>
      <xdr:col>11</xdr:col>
      <xdr:colOff>0</xdr:colOff>
      <xdr:row>115</xdr:row>
      <xdr:rowOff>0</xdr:rowOff>
    </xdr:to>
    <xdr:sp fLocksText="0">
      <xdr:nvSpPr>
        <xdr:cNvPr id="314" name="Text 1"/>
        <xdr:cNvSpPr txBox="1">
          <a:spLocks noChangeArrowheads="1"/>
        </xdr:cNvSpPr>
      </xdr:nvSpPr>
      <xdr:spPr>
        <a:xfrm>
          <a:off x="8620125" y="187071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 (W1)"/>
              <a:ea typeface="CG Times (W1)"/>
              <a:cs typeface="CG Times (W1)"/>
            </a:rPr>
            <a:t/>
          </a:r>
        </a:p>
      </xdr:txBody>
    </xdr:sp>
    <xdr:clientData/>
  </xdr:twoCellAnchor>
  <xdr:twoCellAnchor>
    <xdr:from>
      <xdr:col>11</xdr:col>
      <xdr:colOff>0</xdr:colOff>
      <xdr:row>114</xdr:row>
      <xdr:rowOff>0</xdr:rowOff>
    </xdr:from>
    <xdr:to>
      <xdr:col>11</xdr:col>
      <xdr:colOff>0</xdr:colOff>
      <xdr:row>114</xdr:row>
      <xdr:rowOff>0</xdr:rowOff>
    </xdr:to>
    <xdr:sp>
      <xdr:nvSpPr>
        <xdr:cNvPr id="315" name="Text 1"/>
        <xdr:cNvSpPr txBox="1">
          <a:spLocks noChangeArrowheads="1"/>
        </xdr:cNvSpPr>
      </xdr:nvSpPr>
      <xdr:spPr>
        <a:xfrm>
          <a:off x="8620125" y="1854517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114</xdr:row>
      <xdr:rowOff>0</xdr:rowOff>
    </xdr:from>
    <xdr:to>
      <xdr:col>11</xdr:col>
      <xdr:colOff>0</xdr:colOff>
      <xdr:row>114</xdr:row>
      <xdr:rowOff>0</xdr:rowOff>
    </xdr:to>
    <xdr:sp>
      <xdr:nvSpPr>
        <xdr:cNvPr id="316" name="Text 1"/>
        <xdr:cNvSpPr txBox="1">
          <a:spLocks noChangeArrowheads="1"/>
        </xdr:cNvSpPr>
      </xdr:nvSpPr>
      <xdr:spPr>
        <a:xfrm>
          <a:off x="8620125" y="1854517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114</xdr:row>
      <xdr:rowOff>0</xdr:rowOff>
    </xdr:from>
    <xdr:to>
      <xdr:col>11</xdr:col>
      <xdr:colOff>0</xdr:colOff>
      <xdr:row>114</xdr:row>
      <xdr:rowOff>0</xdr:rowOff>
    </xdr:to>
    <xdr:sp>
      <xdr:nvSpPr>
        <xdr:cNvPr id="317" name="Text 1"/>
        <xdr:cNvSpPr txBox="1">
          <a:spLocks noChangeArrowheads="1"/>
        </xdr:cNvSpPr>
      </xdr:nvSpPr>
      <xdr:spPr>
        <a:xfrm>
          <a:off x="8620125" y="1854517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114</xdr:row>
      <xdr:rowOff>0</xdr:rowOff>
    </xdr:from>
    <xdr:to>
      <xdr:col>11</xdr:col>
      <xdr:colOff>0</xdr:colOff>
      <xdr:row>114</xdr:row>
      <xdr:rowOff>0</xdr:rowOff>
    </xdr:to>
    <xdr:sp>
      <xdr:nvSpPr>
        <xdr:cNvPr id="318" name="Text 1"/>
        <xdr:cNvSpPr txBox="1">
          <a:spLocks noChangeArrowheads="1"/>
        </xdr:cNvSpPr>
      </xdr:nvSpPr>
      <xdr:spPr>
        <a:xfrm>
          <a:off x="8620125" y="1854517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114</xdr:row>
      <xdr:rowOff>0</xdr:rowOff>
    </xdr:from>
    <xdr:to>
      <xdr:col>11</xdr:col>
      <xdr:colOff>0</xdr:colOff>
      <xdr:row>114</xdr:row>
      <xdr:rowOff>0</xdr:rowOff>
    </xdr:to>
    <xdr:sp>
      <xdr:nvSpPr>
        <xdr:cNvPr id="319" name="Text 1"/>
        <xdr:cNvSpPr txBox="1">
          <a:spLocks noChangeArrowheads="1"/>
        </xdr:cNvSpPr>
      </xdr:nvSpPr>
      <xdr:spPr>
        <a:xfrm>
          <a:off x="8620125" y="1854517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114</xdr:row>
      <xdr:rowOff>0</xdr:rowOff>
    </xdr:from>
    <xdr:to>
      <xdr:col>11</xdr:col>
      <xdr:colOff>0</xdr:colOff>
      <xdr:row>114</xdr:row>
      <xdr:rowOff>0</xdr:rowOff>
    </xdr:to>
    <xdr:sp>
      <xdr:nvSpPr>
        <xdr:cNvPr id="320" name="Text 1"/>
        <xdr:cNvSpPr txBox="1">
          <a:spLocks noChangeArrowheads="1"/>
        </xdr:cNvSpPr>
      </xdr:nvSpPr>
      <xdr:spPr>
        <a:xfrm>
          <a:off x="8620125" y="1854517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114</xdr:row>
      <xdr:rowOff>0</xdr:rowOff>
    </xdr:from>
    <xdr:to>
      <xdr:col>11</xdr:col>
      <xdr:colOff>0</xdr:colOff>
      <xdr:row>114</xdr:row>
      <xdr:rowOff>0</xdr:rowOff>
    </xdr:to>
    <xdr:sp>
      <xdr:nvSpPr>
        <xdr:cNvPr id="321" name="Text 1"/>
        <xdr:cNvSpPr txBox="1">
          <a:spLocks noChangeArrowheads="1"/>
        </xdr:cNvSpPr>
      </xdr:nvSpPr>
      <xdr:spPr>
        <a:xfrm>
          <a:off x="8620125" y="1854517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114</xdr:row>
      <xdr:rowOff>0</xdr:rowOff>
    </xdr:from>
    <xdr:to>
      <xdr:col>11</xdr:col>
      <xdr:colOff>0</xdr:colOff>
      <xdr:row>114</xdr:row>
      <xdr:rowOff>0</xdr:rowOff>
    </xdr:to>
    <xdr:sp>
      <xdr:nvSpPr>
        <xdr:cNvPr id="322" name="Text 1"/>
        <xdr:cNvSpPr txBox="1">
          <a:spLocks noChangeArrowheads="1"/>
        </xdr:cNvSpPr>
      </xdr:nvSpPr>
      <xdr:spPr>
        <a:xfrm>
          <a:off x="8620125" y="1854517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114</xdr:row>
      <xdr:rowOff>0</xdr:rowOff>
    </xdr:from>
    <xdr:to>
      <xdr:col>11</xdr:col>
      <xdr:colOff>0</xdr:colOff>
      <xdr:row>114</xdr:row>
      <xdr:rowOff>0</xdr:rowOff>
    </xdr:to>
    <xdr:sp>
      <xdr:nvSpPr>
        <xdr:cNvPr id="323" name="Text 1"/>
        <xdr:cNvSpPr txBox="1">
          <a:spLocks noChangeArrowheads="1"/>
        </xdr:cNvSpPr>
      </xdr:nvSpPr>
      <xdr:spPr>
        <a:xfrm>
          <a:off x="8620125" y="1854517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114</xdr:row>
      <xdr:rowOff>0</xdr:rowOff>
    </xdr:from>
    <xdr:to>
      <xdr:col>11</xdr:col>
      <xdr:colOff>0</xdr:colOff>
      <xdr:row>114</xdr:row>
      <xdr:rowOff>0</xdr:rowOff>
    </xdr:to>
    <xdr:sp>
      <xdr:nvSpPr>
        <xdr:cNvPr id="324" name="Text 1"/>
        <xdr:cNvSpPr txBox="1">
          <a:spLocks noChangeArrowheads="1"/>
        </xdr:cNvSpPr>
      </xdr:nvSpPr>
      <xdr:spPr>
        <a:xfrm>
          <a:off x="8620125" y="1854517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114</xdr:row>
      <xdr:rowOff>0</xdr:rowOff>
    </xdr:from>
    <xdr:to>
      <xdr:col>11</xdr:col>
      <xdr:colOff>0</xdr:colOff>
      <xdr:row>114</xdr:row>
      <xdr:rowOff>0</xdr:rowOff>
    </xdr:to>
    <xdr:sp>
      <xdr:nvSpPr>
        <xdr:cNvPr id="325" name="Text 1"/>
        <xdr:cNvSpPr txBox="1">
          <a:spLocks noChangeArrowheads="1"/>
        </xdr:cNvSpPr>
      </xdr:nvSpPr>
      <xdr:spPr>
        <a:xfrm>
          <a:off x="8620125" y="1854517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131</xdr:row>
      <xdr:rowOff>0</xdr:rowOff>
    </xdr:from>
    <xdr:to>
      <xdr:col>11</xdr:col>
      <xdr:colOff>0</xdr:colOff>
      <xdr:row>131</xdr:row>
      <xdr:rowOff>0</xdr:rowOff>
    </xdr:to>
    <xdr:sp>
      <xdr:nvSpPr>
        <xdr:cNvPr id="326" name="Text 1"/>
        <xdr:cNvSpPr txBox="1">
          <a:spLocks noChangeArrowheads="1"/>
        </xdr:cNvSpPr>
      </xdr:nvSpPr>
      <xdr:spPr>
        <a:xfrm>
          <a:off x="8620125" y="212979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131</xdr:row>
      <xdr:rowOff>0</xdr:rowOff>
    </xdr:from>
    <xdr:to>
      <xdr:col>11</xdr:col>
      <xdr:colOff>0</xdr:colOff>
      <xdr:row>131</xdr:row>
      <xdr:rowOff>0</xdr:rowOff>
    </xdr:to>
    <xdr:sp>
      <xdr:nvSpPr>
        <xdr:cNvPr id="327" name="Text 1"/>
        <xdr:cNvSpPr txBox="1">
          <a:spLocks noChangeArrowheads="1"/>
        </xdr:cNvSpPr>
      </xdr:nvSpPr>
      <xdr:spPr>
        <a:xfrm>
          <a:off x="8620125" y="212979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131</xdr:row>
      <xdr:rowOff>0</xdr:rowOff>
    </xdr:from>
    <xdr:to>
      <xdr:col>11</xdr:col>
      <xdr:colOff>0</xdr:colOff>
      <xdr:row>131</xdr:row>
      <xdr:rowOff>0</xdr:rowOff>
    </xdr:to>
    <xdr:sp>
      <xdr:nvSpPr>
        <xdr:cNvPr id="328" name="Text 1"/>
        <xdr:cNvSpPr txBox="1">
          <a:spLocks noChangeArrowheads="1"/>
        </xdr:cNvSpPr>
      </xdr:nvSpPr>
      <xdr:spPr>
        <a:xfrm>
          <a:off x="8620125" y="212979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131</xdr:row>
      <xdr:rowOff>0</xdr:rowOff>
    </xdr:from>
    <xdr:to>
      <xdr:col>11</xdr:col>
      <xdr:colOff>0</xdr:colOff>
      <xdr:row>131</xdr:row>
      <xdr:rowOff>0</xdr:rowOff>
    </xdr:to>
    <xdr:sp>
      <xdr:nvSpPr>
        <xdr:cNvPr id="329" name="Text 1"/>
        <xdr:cNvSpPr txBox="1">
          <a:spLocks noChangeArrowheads="1"/>
        </xdr:cNvSpPr>
      </xdr:nvSpPr>
      <xdr:spPr>
        <a:xfrm>
          <a:off x="8620125" y="212979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131</xdr:row>
      <xdr:rowOff>0</xdr:rowOff>
    </xdr:from>
    <xdr:to>
      <xdr:col>11</xdr:col>
      <xdr:colOff>0</xdr:colOff>
      <xdr:row>131</xdr:row>
      <xdr:rowOff>0</xdr:rowOff>
    </xdr:to>
    <xdr:sp>
      <xdr:nvSpPr>
        <xdr:cNvPr id="330" name="Text 1"/>
        <xdr:cNvSpPr txBox="1">
          <a:spLocks noChangeArrowheads="1"/>
        </xdr:cNvSpPr>
      </xdr:nvSpPr>
      <xdr:spPr>
        <a:xfrm>
          <a:off x="8620125" y="212979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131</xdr:row>
      <xdr:rowOff>0</xdr:rowOff>
    </xdr:from>
    <xdr:to>
      <xdr:col>11</xdr:col>
      <xdr:colOff>0</xdr:colOff>
      <xdr:row>131</xdr:row>
      <xdr:rowOff>0</xdr:rowOff>
    </xdr:to>
    <xdr:sp>
      <xdr:nvSpPr>
        <xdr:cNvPr id="331" name="Text 1"/>
        <xdr:cNvSpPr txBox="1">
          <a:spLocks noChangeArrowheads="1"/>
        </xdr:cNvSpPr>
      </xdr:nvSpPr>
      <xdr:spPr>
        <a:xfrm>
          <a:off x="8620125" y="212979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131</xdr:row>
      <xdr:rowOff>0</xdr:rowOff>
    </xdr:from>
    <xdr:to>
      <xdr:col>11</xdr:col>
      <xdr:colOff>0</xdr:colOff>
      <xdr:row>131</xdr:row>
      <xdr:rowOff>0</xdr:rowOff>
    </xdr:to>
    <xdr:sp>
      <xdr:nvSpPr>
        <xdr:cNvPr id="332" name="Text 1"/>
        <xdr:cNvSpPr txBox="1">
          <a:spLocks noChangeArrowheads="1"/>
        </xdr:cNvSpPr>
      </xdr:nvSpPr>
      <xdr:spPr>
        <a:xfrm>
          <a:off x="8620125" y="212979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131</xdr:row>
      <xdr:rowOff>0</xdr:rowOff>
    </xdr:from>
    <xdr:to>
      <xdr:col>11</xdr:col>
      <xdr:colOff>0</xdr:colOff>
      <xdr:row>131</xdr:row>
      <xdr:rowOff>0</xdr:rowOff>
    </xdr:to>
    <xdr:sp>
      <xdr:nvSpPr>
        <xdr:cNvPr id="333" name="Text 1"/>
        <xdr:cNvSpPr txBox="1">
          <a:spLocks noChangeArrowheads="1"/>
        </xdr:cNvSpPr>
      </xdr:nvSpPr>
      <xdr:spPr>
        <a:xfrm>
          <a:off x="8620125" y="212979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131</xdr:row>
      <xdr:rowOff>0</xdr:rowOff>
    </xdr:from>
    <xdr:to>
      <xdr:col>11</xdr:col>
      <xdr:colOff>0</xdr:colOff>
      <xdr:row>131</xdr:row>
      <xdr:rowOff>0</xdr:rowOff>
    </xdr:to>
    <xdr:sp>
      <xdr:nvSpPr>
        <xdr:cNvPr id="334" name="Text 1"/>
        <xdr:cNvSpPr txBox="1">
          <a:spLocks noChangeArrowheads="1"/>
        </xdr:cNvSpPr>
      </xdr:nvSpPr>
      <xdr:spPr>
        <a:xfrm>
          <a:off x="8620125" y="212979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131</xdr:row>
      <xdr:rowOff>0</xdr:rowOff>
    </xdr:from>
    <xdr:to>
      <xdr:col>11</xdr:col>
      <xdr:colOff>0</xdr:colOff>
      <xdr:row>131</xdr:row>
      <xdr:rowOff>0</xdr:rowOff>
    </xdr:to>
    <xdr:sp>
      <xdr:nvSpPr>
        <xdr:cNvPr id="335" name="Text 1"/>
        <xdr:cNvSpPr txBox="1">
          <a:spLocks noChangeArrowheads="1"/>
        </xdr:cNvSpPr>
      </xdr:nvSpPr>
      <xdr:spPr>
        <a:xfrm>
          <a:off x="8620125" y="212979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131</xdr:row>
      <xdr:rowOff>0</xdr:rowOff>
    </xdr:from>
    <xdr:to>
      <xdr:col>11</xdr:col>
      <xdr:colOff>0</xdr:colOff>
      <xdr:row>131</xdr:row>
      <xdr:rowOff>0</xdr:rowOff>
    </xdr:to>
    <xdr:sp>
      <xdr:nvSpPr>
        <xdr:cNvPr id="336" name="Text 1"/>
        <xdr:cNvSpPr txBox="1">
          <a:spLocks noChangeArrowheads="1"/>
        </xdr:cNvSpPr>
      </xdr:nvSpPr>
      <xdr:spPr>
        <a:xfrm>
          <a:off x="8620125" y="212979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view="pageBreakPreview" zoomScaleSheetLayoutView="100" zoomScalePageLayoutView="0" workbookViewId="0" topLeftCell="A1">
      <selection activeCell="G50" sqref="G50"/>
    </sheetView>
  </sheetViews>
  <sheetFormatPr defaultColWidth="9.33203125" defaultRowHeight="12.75"/>
  <cols>
    <col min="1" max="1" width="2.83203125" style="1" customWidth="1"/>
    <col min="2" max="2" width="5.83203125" style="1" customWidth="1"/>
    <col min="3" max="3" width="10.83203125" style="1" customWidth="1"/>
    <col min="4" max="4" width="12.66015625" style="1" customWidth="1"/>
    <col min="5" max="5" width="15.83203125" style="1" customWidth="1"/>
    <col min="6" max="6" width="2.83203125" style="1" customWidth="1"/>
    <col min="7" max="7" width="13.83203125" style="1" customWidth="1"/>
    <col min="8" max="8" width="11.33203125" style="1" customWidth="1"/>
    <col min="9" max="9" width="3.83203125" style="1" customWidth="1"/>
    <col min="10" max="10" width="18.83203125" style="1" customWidth="1"/>
    <col min="11" max="11" width="3.16015625" style="1" customWidth="1"/>
    <col min="12" max="12" width="13.83203125" style="1" bestFit="1" customWidth="1"/>
    <col min="13" max="16384" width="9.33203125" style="1" customWidth="1"/>
  </cols>
  <sheetData>
    <row r="1" spans="1:12" s="7" customFormat="1" ht="15.75">
      <c r="A1" s="1"/>
      <c r="B1" s="5"/>
      <c r="C1" s="1"/>
      <c r="D1" s="1"/>
      <c r="E1" s="1"/>
      <c r="F1" s="1"/>
      <c r="G1" s="1"/>
      <c r="H1" s="1"/>
      <c r="I1" s="1"/>
      <c r="J1" s="6" t="s">
        <v>470</v>
      </c>
      <c r="K1" s="596"/>
      <c r="L1" s="6"/>
    </row>
    <row r="2" spans="1:11" s="7" customFormat="1" ht="9" customHeight="1">
      <c r="A2" s="4"/>
      <c r="B2" s="8" t="s">
        <v>4</v>
      </c>
      <c r="C2" s="9"/>
      <c r="D2" s="9"/>
      <c r="E2" s="10"/>
      <c r="F2" s="4"/>
      <c r="G2" s="20"/>
      <c r="H2" s="11" t="s">
        <v>105</v>
      </c>
      <c r="I2" s="4"/>
      <c r="J2" s="11" t="s">
        <v>5</v>
      </c>
      <c r="K2" s="12"/>
    </row>
    <row r="3" spans="1:10" s="7" customFormat="1" ht="15.75" customHeight="1">
      <c r="A3" s="1"/>
      <c r="B3" s="13"/>
      <c r="C3" s="3"/>
      <c r="D3" s="3"/>
      <c r="E3" s="597"/>
      <c r="F3" s="1"/>
      <c r="G3" s="20"/>
      <c r="H3" s="191"/>
      <c r="I3" s="1"/>
      <c r="J3" s="598"/>
    </row>
    <row r="4" spans="1:11" s="7" customFormat="1" ht="9" customHeight="1">
      <c r="A4" s="4"/>
      <c r="B4" s="8" t="s">
        <v>6</v>
      </c>
      <c r="C4" s="9"/>
      <c r="D4" s="9"/>
      <c r="E4" s="11" t="s">
        <v>7</v>
      </c>
      <c r="F4" s="4"/>
      <c r="G4" s="4"/>
      <c r="H4" s="4"/>
      <c r="I4" s="4"/>
      <c r="J4" s="11" t="s">
        <v>8</v>
      </c>
      <c r="K4" s="12"/>
    </row>
    <row r="5" spans="1:10" s="7" customFormat="1" ht="15.75" customHeight="1">
      <c r="A5" s="1"/>
      <c r="B5" s="14"/>
      <c r="C5" s="15"/>
      <c r="D5" s="16"/>
      <c r="E5" s="599"/>
      <c r="F5" s="1"/>
      <c r="G5" s="17"/>
      <c r="H5" s="1"/>
      <c r="I5" s="1"/>
      <c r="J5" s="599"/>
    </row>
    <row r="6" s="7" customFormat="1" ht="12.75" customHeight="1"/>
    <row r="7" s="7" customFormat="1" ht="12.75" customHeight="1"/>
    <row r="8" spans="2:10" s="7" customFormat="1" ht="15.75" customHeight="1">
      <c r="B8" s="600" t="s">
        <v>471</v>
      </c>
      <c r="C8" s="601"/>
      <c r="D8" s="601"/>
      <c r="E8" s="601"/>
      <c r="F8" s="2"/>
      <c r="G8" s="2"/>
      <c r="H8" s="2"/>
      <c r="I8" s="2"/>
      <c r="J8" s="2"/>
    </row>
    <row r="9" s="7" customFormat="1" ht="12.75" customHeight="1"/>
    <row r="10" s="7" customFormat="1" ht="12.75" customHeight="1">
      <c r="J10" s="21"/>
    </row>
    <row r="11" spans="2:12" s="7" customFormat="1" ht="12.75" customHeight="1">
      <c r="B11" s="22" t="s">
        <v>360</v>
      </c>
      <c r="C11" s="602" t="s">
        <v>472</v>
      </c>
      <c r="D11" s="22"/>
      <c r="F11" s="603"/>
      <c r="G11" s="603"/>
      <c r="H11" s="22"/>
      <c r="I11" s="22"/>
      <c r="J11" s="22"/>
      <c r="K11" s="22"/>
      <c r="L11" s="22"/>
    </row>
    <row r="12" spans="2:12" s="7" customFormat="1" ht="12.75" customHeight="1">
      <c r="B12" s="22"/>
      <c r="C12" s="602"/>
      <c r="D12" s="22"/>
      <c r="E12" s="22"/>
      <c r="F12" s="22"/>
      <c r="G12" s="22"/>
      <c r="H12" s="22"/>
      <c r="I12" s="22"/>
      <c r="J12" s="22"/>
      <c r="K12" s="22"/>
      <c r="L12" s="22"/>
    </row>
    <row r="13" spans="2:12" s="7" customFormat="1" ht="12.75" customHeight="1">
      <c r="B13" s="604"/>
      <c r="C13" s="605" t="s">
        <v>473</v>
      </c>
      <c r="F13" s="20"/>
      <c r="G13" s="20"/>
      <c r="H13" s="20"/>
      <c r="I13" s="20"/>
      <c r="J13" s="20"/>
      <c r="K13" s="22"/>
      <c r="L13" s="22"/>
    </row>
    <row r="14" spans="2:12" s="7" customFormat="1" ht="12.75" customHeight="1">
      <c r="B14" s="22"/>
      <c r="C14" s="22"/>
      <c r="F14" s="20"/>
      <c r="G14" s="20"/>
      <c r="H14" s="20"/>
      <c r="I14" s="20"/>
      <c r="J14" s="20"/>
      <c r="K14" s="22"/>
      <c r="L14" s="22"/>
    </row>
    <row r="15" spans="3:12" s="7" customFormat="1" ht="12.75" customHeight="1">
      <c r="C15" s="22" t="s">
        <v>474</v>
      </c>
      <c r="D15" s="22" t="s">
        <v>475</v>
      </c>
      <c r="E15" s="20"/>
      <c r="F15" s="20"/>
      <c r="G15" s="20"/>
      <c r="H15" s="20"/>
      <c r="I15" s="20"/>
      <c r="J15" s="20"/>
      <c r="K15" s="22"/>
      <c r="L15" s="22"/>
    </row>
    <row r="16" spans="3:12" s="7" customFormat="1" ht="12.75" customHeight="1">
      <c r="C16" s="22"/>
      <c r="D16" s="22"/>
      <c r="E16" s="20"/>
      <c r="F16" s="20"/>
      <c r="G16" s="20"/>
      <c r="H16" s="20"/>
      <c r="I16" s="20"/>
      <c r="J16" s="20"/>
      <c r="K16" s="22"/>
      <c r="L16" s="22"/>
    </row>
    <row r="17" spans="3:12" s="7" customFormat="1" ht="12.75" customHeight="1">
      <c r="C17" s="22" t="s">
        <v>476</v>
      </c>
      <c r="D17" s="22" t="s">
        <v>477</v>
      </c>
      <c r="E17" s="20"/>
      <c r="F17" s="20"/>
      <c r="G17" s="20"/>
      <c r="H17" s="20"/>
      <c r="I17" s="20"/>
      <c r="J17" s="20"/>
      <c r="K17" s="22"/>
      <c r="L17" s="22"/>
    </row>
    <row r="18" spans="3:12" s="7" customFormat="1" ht="12.75" customHeight="1">
      <c r="C18" s="22"/>
      <c r="D18" s="22"/>
      <c r="E18" s="20"/>
      <c r="F18" s="20"/>
      <c r="G18" s="20"/>
      <c r="H18" s="20"/>
      <c r="I18" s="20"/>
      <c r="J18" s="20"/>
      <c r="K18" s="22"/>
      <c r="L18" s="22"/>
    </row>
    <row r="19" spans="3:12" s="7" customFormat="1" ht="12.75" customHeight="1">
      <c r="C19" s="22" t="s">
        <v>478</v>
      </c>
      <c r="D19" s="22" t="s">
        <v>479</v>
      </c>
      <c r="E19" s="20"/>
      <c r="F19" s="20"/>
      <c r="G19" s="20"/>
      <c r="H19" s="20"/>
      <c r="I19" s="20"/>
      <c r="J19" s="20"/>
      <c r="K19" s="22"/>
      <c r="L19" s="22"/>
    </row>
    <row r="20" spans="3:12" s="7" customFormat="1" ht="12.75" customHeight="1">
      <c r="C20" s="22"/>
      <c r="D20" s="22"/>
      <c r="E20" s="20"/>
      <c r="F20" s="20"/>
      <c r="G20" s="20"/>
      <c r="H20" s="20"/>
      <c r="I20" s="20"/>
      <c r="J20" s="20"/>
      <c r="K20" s="22"/>
      <c r="L20" s="22"/>
    </row>
    <row r="21" spans="3:12" s="7" customFormat="1" ht="12.75" customHeight="1">
      <c r="C21" s="22" t="s">
        <v>480</v>
      </c>
      <c r="D21" s="22" t="s">
        <v>481</v>
      </c>
      <c r="E21" s="20"/>
      <c r="F21" s="20"/>
      <c r="G21" s="20"/>
      <c r="H21" s="20"/>
      <c r="I21" s="20"/>
      <c r="J21" s="20"/>
      <c r="K21" s="22"/>
      <c r="L21" s="22"/>
    </row>
    <row r="22" spans="3:12" s="7" customFormat="1" ht="12.75" customHeight="1">
      <c r="C22" s="22"/>
      <c r="D22" s="22"/>
      <c r="E22" s="20"/>
      <c r="F22" s="20"/>
      <c r="G22" s="20"/>
      <c r="H22" s="20"/>
      <c r="I22" s="20"/>
      <c r="J22" s="20"/>
      <c r="K22" s="22"/>
      <c r="L22" s="22"/>
    </row>
    <row r="23" spans="2:12" s="606" customFormat="1" ht="12.75" customHeight="1">
      <c r="B23" s="7"/>
      <c r="C23" s="22" t="s">
        <v>482</v>
      </c>
      <c r="D23" s="22" t="s">
        <v>483</v>
      </c>
      <c r="E23" s="20"/>
      <c r="F23" s="20"/>
      <c r="G23" s="20"/>
      <c r="H23" s="20"/>
      <c r="I23" s="20"/>
      <c r="J23" s="20"/>
      <c r="K23" s="22"/>
      <c r="L23" s="603"/>
    </row>
    <row r="24" spans="2:12" s="606" customFormat="1" ht="12.75" customHeight="1">
      <c r="B24" s="7"/>
      <c r="C24" s="22"/>
      <c r="D24" s="22"/>
      <c r="E24" s="20"/>
      <c r="F24" s="20"/>
      <c r="G24" s="20"/>
      <c r="H24" s="20"/>
      <c r="I24" s="20"/>
      <c r="J24" s="20"/>
      <c r="K24" s="22"/>
      <c r="L24" s="603"/>
    </row>
    <row r="25" spans="2:12" s="606" customFormat="1" ht="12.75" customHeight="1">
      <c r="B25" s="7"/>
      <c r="C25" s="22" t="s">
        <v>484</v>
      </c>
      <c r="D25" s="22" t="s">
        <v>485</v>
      </c>
      <c r="E25" s="20"/>
      <c r="F25" s="20"/>
      <c r="G25" s="20"/>
      <c r="H25" s="20"/>
      <c r="I25" s="20"/>
      <c r="J25" s="20"/>
      <c r="K25" s="22"/>
      <c r="L25" s="603"/>
    </row>
    <row r="26" spans="2:12" s="606" customFormat="1" ht="12.75" customHeight="1">
      <c r="B26" s="18"/>
      <c r="C26" s="22"/>
      <c r="D26" s="7"/>
      <c r="E26" s="20"/>
      <c r="F26" s="20"/>
      <c r="G26" s="20"/>
      <c r="H26" s="20"/>
      <c r="I26" s="20"/>
      <c r="J26" s="20"/>
      <c r="K26" s="22"/>
      <c r="L26" s="603"/>
    </row>
    <row r="27" spans="2:12" s="606" customFormat="1" ht="12.75" customHeight="1">
      <c r="B27" s="18" t="s">
        <v>486</v>
      </c>
      <c r="C27" s="602" t="s">
        <v>487</v>
      </c>
      <c r="D27" s="7"/>
      <c r="E27" s="20"/>
      <c r="F27" s="20"/>
      <c r="G27" s="20"/>
      <c r="H27" s="20"/>
      <c r="I27" s="20"/>
      <c r="J27" s="20"/>
      <c r="K27" s="22"/>
      <c r="L27" s="603"/>
    </row>
    <row r="28" spans="2:12" s="606" customFormat="1" ht="12.75" customHeight="1">
      <c r="B28" s="7"/>
      <c r="C28" s="607"/>
      <c r="D28" s="7"/>
      <c r="E28" s="20"/>
      <c r="F28" s="20"/>
      <c r="G28" s="20"/>
      <c r="H28" s="20"/>
      <c r="I28" s="20"/>
      <c r="J28" s="20"/>
      <c r="K28" s="22"/>
      <c r="L28" s="22"/>
    </row>
    <row r="29" spans="2:12" s="606" customFormat="1" ht="12.75" customHeight="1">
      <c r="B29" s="18" t="s">
        <v>488</v>
      </c>
      <c r="C29" s="602" t="s">
        <v>489</v>
      </c>
      <c r="D29" s="20"/>
      <c r="E29" s="20"/>
      <c r="F29" s="20"/>
      <c r="G29" s="20"/>
      <c r="H29" s="20"/>
      <c r="I29" s="20"/>
      <c r="J29" s="20"/>
      <c r="K29" s="22"/>
      <c r="L29" s="22"/>
    </row>
    <row r="30" spans="2:12" s="7" customFormat="1" ht="12.75" customHeight="1">
      <c r="B30" s="20"/>
      <c r="C30" s="608"/>
      <c r="D30" s="20"/>
      <c r="E30" s="20"/>
      <c r="F30" s="20"/>
      <c r="G30" s="20"/>
      <c r="H30" s="20"/>
      <c r="I30" s="20"/>
      <c r="J30" s="20"/>
      <c r="K30" s="17"/>
      <c r="L30" s="603"/>
    </row>
    <row r="31" spans="2:12" s="7" customFormat="1" ht="12.75" customHeight="1">
      <c r="B31" s="18" t="s">
        <v>490</v>
      </c>
      <c r="C31" s="602" t="s">
        <v>491</v>
      </c>
      <c r="D31" s="20"/>
      <c r="E31" s="20"/>
      <c r="F31" s="20"/>
      <c r="G31" s="20"/>
      <c r="H31" s="20"/>
      <c r="I31" s="20"/>
      <c r="J31" s="20"/>
      <c r="K31" s="17"/>
      <c r="L31" s="603"/>
    </row>
    <row r="32" spans="2:12" s="7" customFormat="1" ht="12.75" customHeight="1">
      <c r="B32" s="20"/>
      <c r="C32" s="20"/>
      <c r="D32" s="20"/>
      <c r="E32" s="20"/>
      <c r="F32" s="20"/>
      <c r="G32" s="20"/>
      <c r="H32" s="20"/>
      <c r="I32" s="20"/>
      <c r="J32" s="20"/>
      <c r="K32" s="17"/>
      <c r="L32" s="17"/>
    </row>
    <row r="33" spans="2:12" s="7" customFormat="1" ht="12.75" customHeight="1">
      <c r="B33" s="18" t="s">
        <v>439</v>
      </c>
      <c r="C33" s="602" t="s">
        <v>437</v>
      </c>
      <c r="D33" s="20"/>
      <c r="E33" s="20"/>
      <c r="F33" s="20"/>
      <c r="G33" s="20"/>
      <c r="H33" s="20"/>
      <c r="I33" s="20"/>
      <c r="J33" s="20"/>
      <c r="K33" s="17"/>
      <c r="L33" s="17"/>
    </row>
    <row r="34" spans="2:12" s="7" customFormat="1" ht="12.75" customHeight="1">
      <c r="B34" s="20"/>
      <c r="C34" s="20"/>
      <c r="D34" s="20"/>
      <c r="E34" s="20"/>
      <c r="F34" s="20"/>
      <c r="G34" s="20"/>
      <c r="H34" s="20"/>
      <c r="I34" s="20"/>
      <c r="J34" s="20"/>
      <c r="K34" s="17"/>
      <c r="L34" s="17"/>
    </row>
    <row r="35" spans="2:12" s="7" customFormat="1" ht="12.75" customHeight="1">
      <c r="B35" s="20"/>
      <c r="C35" s="20"/>
      <c r="D35" s="20"/>
      <c r="E35" s="20"/>
      <c r="F35" s="20"/>
      <c r="G35" s="20"/>
      <c r="H35" s="20"/>
      <c r="I35" s="20"/>
      <c r="J35" s="20"/>
      <c r="K35" s="17"/>
      <c r="L35" s="17"/>
    </row>
    <row r="36" spans="2:12" s="7" customFormat="1" ht="12.75" customHeight="1">
      <c r="B36" s="20"/>
      <c r="C36" s="20"/>
      <c r="D36" s="20"/>
      <c r="E36" s="20"/>
      <c r="F36" s="20"/>
      <c r="G36" s="20"/>
      <c r="H36" s="20"/>
      <c r="I36" s="20"/>
      <c r="J36" s="20"/>
      <c r="K36" s="17"/>
      <c r="L36" s="17"/>
    </row>
    <row r="37" spans="2:12" s="7" customFormat="1" ht="12.75" customHeight="1">
      <c r="B37" s="20"/>
      <c r="C37" s="20"/>
      <c r="D37" s="20"/>
      <c r="E37" s="20"/>
      <c r="F37" s="20"/>
      <c r="G37" s="20"/>
      <c r="H37" s="20"/>
      <c r="I37" s="20"/>
      <c r="J37" s="20"/>
      <c r="K37" s="17"/>
      <c r="L37" s="17"/>
    </row>
    <row r="38" spans="2:12" s="7" customFormat="1" ht="12.75" customHeight="1">
      <c r="B38" s="20"/>
      <c r="C38" s="20"/>
      <c r="D38" s="20"/>
      <c r="E38" s="20"/>
      <c r="F38" s="20"/>
      <c r="G38" s="20"/>
      <c r="H38" s="20"/>
      <c r="I38" s="20"/>
      <c r="J38" s="20"/>
      <c r="K38" s="17"/>
      <c r="L38" s="17"/>
    </row>
    <row r="39" spans="2:12" s="7" customFormat="1" ht="12.75" customHeight="1">
      <c r="B39" s="20"/>
      <c r="C39" s="20"/>
      <c r="D39" s="20"/>
      <c r="E39" s="20"/>
      <c r="F39" s="20"/>
      <c r="G39" s="20"/>
      <c r="H39" s="20"/>
      <c r="I39" s="20"/>
      <c r="J39" s="20"/>
      <c r="K39" s="17"/>
      <c r="L39" s="17"/>
    </row>
    <row r="40" spans="2:12" s="7" customFormat="1" ht="12.75" customHeight="1">
      <c r="B40" s="20"/>
      <c r="C40" s="20"/>
      <c r="D40" s="20"/>
      <c r="E40" s="20"/>
      <c r="F40" s="20"/>
      <c r="G40" s="20"/>
      <c r="H40" s="20"/>
      <c r="I40" s="20"/>
      <c r="J40" s="20"/>
      <c r="K40" s="17"/>
      <c r="L40" s="17"/>
    </row>
    <row r="41" spans="2:12" s="7" customFormat="1" ht="12.75" customHeight="1">
      <c r="B41" s="20"/>
      <c r="C41" s="20"/>
      <c r="D41" s="20"/>
      <c r="E41" s="20"/>
      <c r="F41" s="20"/>
      <c r="G41" s="20"/>
      <c r="H41" s="20"/>
      <c r="I41" s="20"/>
      <c r="J41" s="20"/>
      <c r="K41" s="17"/>
      <c r="L41" s="17"/>
    </row>
    <row r="42" spans="2:12" s="7" customFormat="1" ht="12.75" customHeight="1">
      <c r="B42" s="20"/>
      <c r="C42" s="20"/>
      <c r="D42" s="20"/>
      <c r="E42" s="20"/>
      <c r="F42" s="20"/>
      <c r="G42" s="20"/>
      <c r="H42" s="20"/>
      <c r="I42" s="20"/>
      <c r="J42" s="20"/>
      <c r="K42" s="17"/>
      <c r="L42" s="17"/>
    </row>
    <row r="43" spans="2:10" ht="12.75">
      <c r="B43" s="20"/>
      <c r="C43" s="20"/>
      <c r="D43" s="20"/>
      <c r="E43" s="20"/>
      <c r="F43" s="20"/>
      <c r="G43" s="20"/>
      <c r="H43" s="20"/>
      <c r="I43" s="20"/>
      <c r="J43" s="20"/>
    </row>
    <row r="44" ht="15.75" customHeight="1"/>
    <row r="45" ht="9" customHeight="1"/>
    <row r="46" ht="20.25" customHeight="1"/>
    <row r="47" spans="1:2" s="4" customFormat="1" ht="9" customHeight="1">
      <c r="A47" s="609"/>
      <c r="B47" s="12"/>
    </row>
    <row r="48" spans="1:2" ht="20.25" customHeight="1">
      <c r="A48" s="7"/>
      <c r="B48" s="7"/>
    </row>
    <row r="49" spans="1:2" ht="9.75" customHeight="1">
      <c r="A49" s="7"/>
      <c r="B49" s="7"/>
    </row>
    <row r="50" s="4" customFormat="1" ht="9.75" customHeight="1"/>
    <row r="51" s="610" customFormat="1" ht="9.75" customHeight="1"/>
    <row r="52" s="610" customFormat="1" ht="9.75" customHeight="1">
      <c r="A52" s="611"/>
    </row>
    <row r="53" s="610" customFormat="1" ht="9.75" customHeight="1">
      <c r="A53" s="611"/>
    </row>
    <row r="54" ht="9.75" customHeight="1"/>
    <row r="55" ht="9.75" customHeight="1"/>
  </sheetData>
  <sheetProtection/>
  <printOptions/>
  <pageMargins left="0.7874015748031497" right="0.3937007874015748" top="0.7874015748031497" bottom="0.6692913385826772" header="0" footer="0"/>
  <pageSetup blackAndWhite="1" horizontalDpi="600" verticalDpi="600" orientation="portrait" paperSize="9" r:id="rId1"/>
  <rowBreaks count="1" manualBreakCount="1">
    <brk id="5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="95" zoomScaleNormal="95" zoomScalePageLayoutView="0" workbookViewId="0" topLeftCell="A1">
      <selection activeCell="I33" sqref="I33"/>
    </sheetView>
  </sheetViews>
  <sheetFormatPr defaultColWidth="9.33203125" defaultRowHeight="12.75"/>
  <cols>
    <col min="1" max="1" width="5.66015625" style="0" customWidth="1"/>
    <col min="2" max="2" width="16" style="0" customWidth="1"/>
    <col min="3" max="3" width="18.33203125" style="0" bestFit="1" customWidth="1"/>
    <col min="4" max="4" width="14.83203125" style="0" customWidth="1"/>
    <col min="5" max="5" width="14.5" style="0" customWidth="1"/>
    <col min="6" max="6" width="14" style="0" customWidth="1"/>
    <col min="7" max="7" width="14.16015625" style="0" bestFit="1" customWidth="1"/>
    <col min="8" max="8" width="16.16015625" style="0" bestFit="1" customWidth="1"/>
    <col min="9" max="10" width="12.16015625" style="0" bestFit="1" customWidth="1"/>
    <col min="11" max="11" width="14.66015625" style="0" bestFit="1" customWidth="1"/>
    <col min="12" max="12" width="12" style="0" bestFit="1" customWidth="1"/>
    <col min="13" max="13" width="14.66015625" style="0" bestFit="1" customWidth="1"/>
    <col min="15" max="16" width="10.66015625" style="0" customWidth="1"/>
  </cols>
  <sheetData>
    <row r="1" spans="1:16" ht="56.25">
      <c r="A1" s="622"/>
      <c r="B1" s="262" t="s">
        <v>185</v>
      </c>
      <c r="C1" s="264" t="s">
        <v>186</v>
      </c>
      <c r="D1" s="265" t="s">
        <v>187</v>
      </c>
      <c r="E1" s="265" t="s">
        <v>188</v>
      </c>
      <c r="F1" s="265" t="s">
        <v>189</v>
      </c>
      <c r="G1" s="265" t="s">
        <v>190</v>
      </c>
      <c r="H1" s="265" t="s">
        <v>191</v>
      </c>
      <c r="I1" s="265" t="s">
        <v>192</v>
      </c>
      <c r="J1" s="265" t="s">
        <v>193</v>
      </c>
      <c r="K1" s="265" t="s">
        <v>194</v>
      </c>
      <c r="L1" s="265" t="s">
        <v>195</v>
      </c>
      <c r="M1" s="266" t="s">
        <v>196</v>
      </c>
      <c r="N1" s="264" t="s">
        <v>197</v>
      </c>
      <c r="O1" s="264" t="s">
        <v>198</v>
      </c>
      <c r="P1" s="267" t="s">
        <v>199</v>
      </c>
    </row>
    <row r="2" spans="1:16" ht="15">
      <c r="A2" s="623"/>
      <c r="B2" s="252">
        <v>0</v>
      </c>
      <c r="C2" s="378">
        <v>3.25</v>
      </c>
      <c r="D2" s="379"/>
      <c r="E2" s="379"/>
      <c r="F2" s="379"/>
      <c r="G2" s="379"/>
      <c r="H2" s="379"/>
      <c r="I2" s="379"/>
      <c r="J2" s="379"/>
      <c r="K2" s="379"/>
      <c r="L2" s="379"/>
      <c r="M2" s="380"/>
      <c r="N2" s="253"/>
      <c r="O2" s="253"/>
      <c r="P2" s="374"/>
    </row>
    <row r="3" spans="1:16" ht="15">
      <c r="A3" s="623"/>
      <c r="B3" s="252">
        <v>1</v>
      </c>
      <c r="C3" s="381">
        <v>1</v>
      </c>
      <c r="D3" s="382"/>
      <c r="E3" s="382"/>
      <c r="F3" s="382"/>
      <c r="G3" s="382"/>
      <c r="H3" s="382"/>
      <c r="I3" s="379"/>
      <c r="J3" s="379"/>
      <c r="K3" s="379"/>
      <c r="L3" s="379"/>
      <c r="M3" s="380"/>
      <c r="N3" s="253"/>
      <c r="O3" s="253"/>
      <c r="P3" s="374"/>
    </row>
    <row r="4" spans="1:16" ht="15">
      <c r="A4" s="623"/>
      <c r="B4" s="252">
        <v>2</v>
      </c>
      <c r="C4" s="381">
        <v>0.6</v>
      </c>
      <c r="D4" s="379"/>
      <c r="E4" s="379"/>
      <c r="F4" s="379"/>
      <c r="G4" s="379"/>
      <c r="H4" s="379"/>
      <c r="I4" s="379"/>
      <c r="J4" s="379"/>
      <c r="K4" s="379"/>
      <c r="L4" s="379"/>
      <c r="M4" s="380"/>
      <c r="N4" s="253"/>
      <c r="O4" s="253"/>
      <c r="P4" s="374"/>
    </row>
    <row r="5" spans="1:16" ht="15">
      <c r="A5" s="623"/>
      <c r="B5" s="252">
        <v>3</v>
      </c>
      <c r="C5" s="381">
        <v>0.5</v>
      </c>
      <c r="D5" s="379"/>
      <c r="E5" s="253"/>
      <c r="F5" s="379"/>
      <c r="G5" s="253"/>
      <c r="H5" s="379"/>
      <c r="I5" s="379"/>
      <c r="J5" s="379"/>
      <c r="K5" s="379"/>
      <c r="L5" s="379"/>
      <c r="M5" s="375"/>
      <c r="N5" s="253"/>
      <c r="O5" s="253"/>
      <c r="P5" s="374"/>
    </row>
    <row r="6" spans="1:16" ht="15">
      <c r="A6" s="623"/>
      <c r="B6" s="252">
        <v>4</v>
      </c>
      <c r="C6" s="381">
        <v>0.35</v>
      </c>
      <c r="D6" s="379"/>
      <c r="E6" s="253"/>
      <c r="F6" s="379"/>
      <c r="G6" s="253"/>
      <c r="H6" s="379"/>
      <c r="I6" s="379"/>
      <c r="J6" s="379"/>
      <c r="K6" s="379"/>
      <c r="L6" s="379"/>
      <c r="M6" s="253"/>
      <c r="N6" s="253"/>
      <c r="O6" s="253"/>
      <c r="P6" s="374"/>
    </row>
    <row r="7" spans="1:16" ht="15">
      <c r="A7" s="623"/>
      <c r="B7" s="252">
        <v>5</v>
      </c>
      <c r="C7" s="381">
        <v>0.2</v>
      </c>
      <c r="D7" s="253"/>
      <c r="E7" s="253"/>
      <c r="F7" s="379"/>
      <c r="G7" s="253"/>
      <c r="H7" s="379"/>
      <c r="I7" s="253"/>
      <c r="J7" s="253"/>
      <c r="K7" s="253"/>
      <c r="L7" s="253"/>
      <c r="M7" s="253"/>
      <c r="N7" s="253"/>
      <c r="O7" s="253"/>
      <c r="P7" s="374"/>
    </row>
    <row r="8" spans="1:16" ht="15">
      <c r="A8" s="623"/>
      <c r="B8" s="252">
        <v>6</v>
      </c>
      <c r="C8" s="381">
        <v>0.1</v>
      </c>
      <c r="D8" s="253"/>
      <c r="E8" s="253"/>
      <c r="F8" s="379"/>
      <c r="G8" s="253"/>
      <c r="H8" s="379"/>
      <c r="I8" s="253"/>
      <c r="J8" s="253"/>
      <c r="K8" s="253"/>
      <c r="L8" s="253"/>
      <c r="M8" s="253"/>
      <c r="N8" s="253"/>
      <c r="O8" s="253"/>
      <c r="P8" s="374"/>
    </row>
    <row r="9" spans="1:16" ht="15">
      <c r="A9" s="623"/>
      <c r="B9" s="252">
        <v>7</v>
      </c>
      <c r="C9" s="381">
        <v>0.1</v>
      </c>
      <c r="D9" s="253"/>
      <c r="E9" s="253"/>
      <c r="F9" s="379"/>
      <c r="G9" s="253"/>
      <c r="H9" s="379"/>
      <c r="I9" s="253"/>
      <c r="J9" s="253"/>
      <c r="K9" s="253"/>
      <c r="L9" s="253"/>
      <c r="M9" s="253"/>
      <c r="N9" s="253"/>
      <c r="O9" s="253"/>
      <c r="P9" s="374"/>
    </row>
    <row r="10" spans="1:16" ht="15">
      <c r="A10" s="623"/>
      <c r="B10" s="252">
        <v>8</v>
      </c>
      <c r="C10" s="381">
        <v>0.05</v>
      </c>
      <c r="D10" s="253"/>
      <c r="E10" s="253"/>
      <c r="F10" s="379"/>
      <c r="G10" s="253"/>
      <c r="H10" s="379"/>
      <c r="I10" s="253"/>
      <c r="J10" s="253"/>
      <c r="K10" s="253"/>
      <c r="L10" s="253"/>
      <c r="M10" s="253"/>
      <c r="N10" s="253"/>
      <c r="O10" s="253"/>
      <c r="P10" s="374"/>
    </row>
    <row r="11" spans="1:16" ht="15">
      <c r="A11" s="623"/>
      <c r="B11" s="252">
        <v>9</v>
      </c>
      <c r="C11" s="381">
        <v>0.01</v>
      </c>
      <c r="D11" s="253"/>
      <c r="E11" s="253"/>
      <c r="F11" s="379"/>
      <c r="G11" s="253"/>
      <c r="H11" s="379"/>
      <c r="I11" s="253"/>
      <c r="J11" s="253"/>
      <c r="K11" s="253"/>
      <c r="L11" s="253"/>
      <c r="M11" s="253"/>
      <c r="N11" s="253"/>
      <c r="O11" s="253"/>
      <c r="P11" s="374"/>
    </row>
    <row r="12" spans="1:16" ht="25.5">
      <c r="A12" s="624"/>
      <c r="B12" s="254" t="s">
        <v>200</v>
      </c>
      <c r="C12" s="383"/>
      <c r="D12" s="384"/>
      <c r="E12" s="385"/>
      <c r="F12" s="385"/>
      <c r="G12" s="385"/>
      <c r="H12" s="385"/>
      <c r="I12" s="385"/>
      <c r="J12" s="385"/>
      <c r="K12" s="385"/>
      <c r="L12" s="385"/>
      <c r="M12" s="385"/>
      <c r="N12" s="385"/>
      <c r="O12" s="385"/>
      <c r="P12" s="386"/>
    </row>
    <row r="13" spans="1:16" ht="15">
      <c r="A13" s="623"/>
      <c r="B13" s="301" t="s">
        <v>92</v>
      </c>
      <c r="C13" s="387">
        <v>1</v>
      </c>
      <c r="D13" s="388"/>
      <c r="E13" s="388"/>
      <c r="F13" s="388"/>
      <c r="G13" s="388"/>
      <c r="H13" s="388"/>
      <c r="I13" s="388"/>
      <c r="J13" s="388"/>
      <c r="K13" s="388"/>
      <c r="L13" s="388"/>
      <c r="M13" s="388"/>
      <c r="N13" s="253"/>
      <c r="O13" s="253"/>
      <c r="P13" s="374"/>
    </row>
    <row r="14" spans="1:16" ht="15">
      <c r="A14" s="623"/>
      <c r="B14" s="252" t="s">
        <v>93</v>
      </c>
      <c r="C14" s="389">
        <v>1</v>
      </c>
      <c r="D14" s="388"/>
      <c r="E14" s="388"/>
      <c r="F14" s="388"/>
      <c r="G14" s="388"/>
      <c r="H14" s="388"/>
      <c r="I14" s="388"/>
      <c r="J14" s="388"/>
      <c r="K14" s="388"/>
      <c r="L14" s="388"/>
      <c r="M14" s="388"/>
      <c r="N14" s="253"/>
      <c r="O14" s="253"/>
      <c r="P14" s="374"/>
    </row>
    <row r="15" spans="1:16" ht="15">
      <c r="A15" s="623"/>
      <c r="B15" s="252" t="s">
        <v>94</v>
      </c>
      <c r="C15" s="389">
        <v>1</v>
      </c>
      <c r="D15" s="388"/>
      <c r="E15" s="388"/>
      <c r="F15" s="388"/>
      <c r="G15" s="388"/>
      <c r="H15" s="388"/>
      <c r="I15" s="388"/>
      <c r="J15" s="388"/>
      <c r="K15" s="388"/>
      <c r="L15" s="388"/>
      <c r="M15" s="388"/>
      <c r="N15" s="253"/>
      <c r="O15" s="253"/>
      <c r="P15" s="374"/>
    </row>
    <row r="16" spans="1:16" ht="15">
      <c r="A16" s="623"/>
      <c r="B16" s="252" t="s">
        <v>95</v>
      </c>
      <c r="C16" s="389">
        <v>1</v>
      </c>
      <c r="D16" s="388"/>
      <c r="E16" s="253"/>
      <c r="F16" s="388"/>
      <c r="G16" s="253"/>
      <c r="H16" s="388"/>
      <c r="I16" s="388"/>
      <c r="J16" s="388"/>
      <c r="K16" s="388"/>
      <c r="L16" s="388"/>
      <c r="M16" s="253"/>
      <c r="N16" s="253"/>
      <c r="O16" s="253"/>
      <c r="P16" s="374"/>
    </row>
    <row r="17" spans="1:16" ht="15">
      <c r="A17" s="623"/>
      <c r="B17" s="252" t="s">
        <v>96</v>
      </c>
      <c r="C17" s="389">
        <v>1</v>
      </c>
      <c r="D17" s="388"/>
      <c r="E17" s="253"/>
      <c r="F17" s="388"/>
      <c r="G17" s="253"/>
      <c r="H17" s="388"/>
      <c r="I17" s="388"/>
      <c r="J17" s="388"/>
      <c r="K17" s="388"/>
      <c r="L17" s="388"/>
      <c r="M17" s="253"/>
      <c r="N17" s="253"/>
      <c r="O17" s="253"/>
      <c r="P17" s="374"/>
    </row>
    <row r="18" spans="1:16" ht="15">
      <c r="A18" s="623"/>
      <c r="B18" s="252" t="s">
        <v>97</v>
      </c>
      <c r="C18" s="389">
        <v>1</v>
      </c>
      <c r="D18" s="253"/>
      <c r="E18" s="253"/>
      <c r="F18" s="388"/>
      <c r="G18" s="253"/>
      <c r="H18" s="388"/>
      <c r="I18" s="253"/>
      <c r="J18" s="253"/>
      <c r="K18" s="253"/>
      <c r="L18" s="253"/>
      <c r="M18" s="253"/>
      <c r="N18" s="253"/>
      <c r="O18" s="253"/>
      <c r="P18" s="374"/>
    </row>
    <row r="19" spans="1:16" ht="15">
      <c r="A19" s="623"/>
      <c r="B19" s="252" t="s">
        <v>98</v>
      </c>
      <c r="C19" s="389">
        <v>1</v>
      </c>
      <c r="D19" s="253"/>
      <c r="E19" s="253"/>
      <c r="F19" s="388"/>
      <c r="G19" s="253"/>
      <c r="H19" s="388"/>
      <c r="I19" s="253"/>
      <c r="J19" s="253"/>
      <c r="K19" s="253"/>
      <c r="L19" s="253"/>
      <c r="M19" s="253"/>
      <c r="N19" s="253"/>
      <c r="O19" s="253"/>
      <c r="P19" s="374"/>
    </row>
    <row r="20" spans="1:16" ht="15">
      <c r="A20" s="623"/>
      <c r="B20" s="252" t="s">
        <v>99</v>
      </c>
      <c r="C20" s="389">
        <v>1</v>
      </c>
      <c r="D20" s="253"/>
      <c r="E20" s="253"/>
      <c r="F20" s="388"/>
      <c r="G20" s="253"/>
      <c r="H20" s="388"/>
      <c r="I20" s="253"/>
      <c r="J20" s="253"/>
      <c r="K20" s="253"/>
      <c r="L20" s="253"/>
      <c r="M20" s="253"/>
      <c r="N20" s="253"/>
      <c r="O20" s="253"/>
      <c r="P20" s="374"/>
    </row>
    <row r="21" spans="1:16" ht="15">
      <c r="A21" s="623"/>
      <c r="B21" s="252" t="s">
        <v>100</v>
      </c>
      <c r="C21" s="389">
        <v>1</v>
      </c>
      <c r="D21" s="253"/>
      <c r="E21" s="253"/>
      <c r="F21" s="388"/>
      <c r="G21" s="253"/>
      <c r="H21" s="388"/>
      <c r="I21" s="253"/>
      <c r="J21" s="253"/>
      <c r="K21" s="253"/>
      <c r="L21" s="253"/>
      <c r="M21" s="253"/>
      <c r="N21" s="253"/>
      <c r="O21" s="253"/>
      <c r="P21" s="374"/>
    </row>
    <row r="22" spans="1:16" ht="15">
      <c r="A22" s="623"/>
      <c r="B22" s="252" t="s">
        <v>101</v>
      </c>
      <c r="C22" s="389">
        <v>1</v>
      </c>
      <c r="D22" s="253"/>
      <c r="E22" s="253"/>
      <c r="F22" s="388"/>
      <c r="G22" s="253"/>
      <c r="H22" s="388"/>
      <c r="I22" s="253"/>
      <c r="J22" s="253"/>
      <c r="K22" s="253"/>
      <c r="L22" s="253"/>
      <c r="M22" s="253"/>
      <c r="N22" s="253"/>
      <c r="O22" s="253"/>
      <c r="P22" s="374"/>
    </row>
    <row r="23" spans="1:16" ht="38.25">
      <c r="A23" s="624"/>
      <c r="B23" s="257" t="s">
        <v>201</v>
      </c>
      <c r="C23" s="383"/>
      <c r="D23" s="384"/>
      <c r="E23" s="385"/>
      <c r="F23" s="385"/>
      <c r="G23" s="385"/>
      <c r="H23" s="385"/>
      <c r="I23" s="385"/>
      <c r="J23" s="385"/>
      <c r="K23" s="385"/>
      <c r="L23" s="385"/>
      <c r="M23" s="385"/>
      <c r="N23" s="385"/>
      <c r="O23" s="385"/>
      <c r="P23" s="386"/>
    </row>
    <row r="24" spans="1:16" ht="15.75" thickBot="1">
      <c r="A24" s="625"/>
      <c r="B24" s="263" t="s">
        <v>202</v>
      </c>
      <c r="C24" s="391">
        <v>0.01</v>
      </c>
      <c r="D24" s="392"/>
      <c r="E24" s="392"/>
      <c r="F24" s="392"/>
      <c r="G24" s="392"/>
      <c r="H24" s="392"/>
      <c r="I24" s="392"/>
      <c r="J24" s="392"/>
      <c r="K24" s="392"/>
      <c r="L24" s="392"/>
      <c r="M24" s="393"/>
      <c r="N24" s="394"/>
      <c r="O24" s="394"/>
      <c r="P24" s="395"/>
    </row>
    <row r="28" spans="3:12" ht="12.75">
      <c r="C28" s="491"/>
      <c r="D28" s="491"/>
      <c r="E28" s="491"/>
      <c r="F28" s="491"/>
      <c r="G28" s="491"/>
      <c r="H28" s="492"/>
      <c r="I28" s="492"/>
      <c r="J28" s="492"/>
      <c r="K28" s="492"/>
      <c r="L28" s="492"/>
    </row>
    <row r="30" ht="12.75">
      <c r="C30" s="492"/>
    </row>
    <row r="31" ht="12.75">
      <c r="C31" s="492"/>
    </row>
    <row r="32" ht="12.75">
      <c r="C32" s="492"/>
    </row>
    <row r="33" ht="12.75">
      <c r="C33" s="492"/>
    </row>
    <row r="34" ht="12.75">
      <c r="C34" s="492"/>
    </row>
    <row r="35" ht="12.75">
      <c r="C35" s="492"/>
    </row>
    <row r="36" ht="12.75">
      <c r="C36" s="492"/>
    </row>
    <row r="37" ht="12.75">
      <c r="C37" s="492"/>
    </row>
    <row r="38" ht="12.75">
      <c r="C38" s="492"/>
    </row>
    <row r="39" ht="12.75">
      <c r="C39" s="492"/>
    </row>
  </sheetData>
  <sheetProtection/>
  <mergeCells count="3">
    <mergeCell ref="A1:A11"/>
    <mergeCell ref="A12:A22"/>
    <mergeCell ref="A23:A24"/>
  </mergeCells>
  <printOptions/>
  <pageMargins left="0.75" right="0.75" top="1" bottom="1" header="0.5" footer="0.5"/>
  <pageSetup horizontalDpi="200" verticalDpi="2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zoomScaleSheetLayoutView="100" zoomScalePageLayoutView="0" workbookViewId="0" topLeftCell="A1">
      <selection activeCell="Q46" sqref="Q46"/>
    </sheetView>
  </sheetViews>
  <sheetFormatPr defaultColWidth="9.33203125" defaultRowHeight="12.75"/>
  <cols>
    <col min="1" max="1" width="3.16015625" style="0" customWidth="1"/>
    <col min="2" max="2" width="5.16015625" style="0" customWidth="1"/>
    <col min="3" max="3" width="16.5" style="0" customWidth="1"/>
    <col min="4" max="4" width="4.5" style="0" customWidth="1"/>
    <col min="5" max="5" width="20.5" style="0" customWidth="1"/>
    <col min="6" max="6" width="4.33203125" style="0" customWidth="1"/>
    <col min="7" max="7" width="19.33203125" style="0" customWidth="1"/>
    <col min="8" max="8" width="3.33203125" style="0" customWidth="1"/>
    <col min="9" max="9" width="20.66015625" style="0" customWidth="1"/>
  </cols>
  <sheetData>
    <row r="1" spans="1:9" ht="15.75">
      <c r="A1" s="302"/>
      <c r="B1" s="303"/>
      <c r="C1" s="304"/>
      <c r="D1" s="304"/>
      <c r="E1" s="304"/>
      <c r="F1" s="304"/>
      <c r="G1" s="304"/>
      <c r="H1" s="305"/>
      <c r="I1" s="306"/>
    </row>
    <row r="2" spans="1:9" ht="12.75">
      <c r="A2" s="307"/>
      <c r="B2" s="97" t="s">
        <v>4</v>
      </c>
      <c r="C2" s="98"/>
      <c r="D2" s="98"/>
      <c r="E2" s="99"/>
      <c r="F2" s="308"/>
      <c r="G2" s="100" t="s">
        <v>105</v>
      </c>
      <c r="H2" s="309"/>
      <c r="I2" s="310" t="s">
        <v>5</v>
      </c>
    </row>
    <row r="3" spans="1:9" ht="15.75">
      <c r="A3" s="307"/>
      <c r="B3" s="612"/>
      <c r="C3" s="613"/>
      <c r="D3" s="613"/>
      <c r="E3" s="614"/>
      <c r="F3" s="311"/>
      <c r="G3" s="190"/>
      <c r="H3" s="312"/>
      <c r="I3" s="313"/>
    </row>
    <row r="4" spans="1:9" ht="12.75">
      <c r="A4" s="307"/>
      <c r="B4" s="97" t="s">
        <v>6</v>
      </c>
      <c r="C4" s="98"/>
      <c r="D4" s="98"/>
      <c r="E4" s="100" t="s">
        <v>7</v>
      </c>
      <c r="F4" s="308"/>
      <c r="G4" s="308"/>
      <c r="H4" s="309"/>
      <c r="I4" s="310" t="s">
        <v>8</v>
      </c>
    </row>
    <row r="5" spans="1:9" ht="15.75">
      <c r="A5" s="307"/>
      <c r="B5" s="101"/>
      <c r="C5" s="102"/>
      <c r="D5" s="103"/>
      <c r="E5" s="104"/>
      <c r="F5" s="311"/>
      <c r="G5" s="110"/>
      <c r="H5" s="312"/>
      <c r="I5" s="314"/>
    </row>
    <row r="6" spans="1:9" ht="12.75">
      <c r="A6" s="307"/>
      <c r="B6" s="105"/>
      <c r="C6" s="315"/>
      <c r="D6" s="110"/>
      <c r="E6" s="110"/>
      <c r="F6" s="110"/>
      <c r="G6" s="110"/>
      <c r="H6" s="95"/>
      <c r="I6" s="316"/>
    </row>
    <row r="7" spans="1:9" ht="12.75">
      <c r="A7" s="307"/>
      <c r="B7" s="105"/>
      <c r="C7" s="110"/>
      <c r="D7" s="110"/>
      <c r="E7" s="110"/>
      <c r="F7" s="110"/>
      <c r="G7" s="110"/>
      <c r="H7" s="95"/>
      <c r="I7" s="317" t="s">
        <v>9</v>
      </c>
    </row>
    <row r="8" spans="1:9" ht="12.75">
      <c r="A8" s="307"/>
      <c r="B8" s="105"/>
      <c r="C8" s="110"/>
      <c r="D8" s="110"/>
      <c r="E8" s="110"/>
      <c r="F8" s="110"/>
      <c r="G8" s="110"/>
      <c r="H8" s="95"/>
      <c r="I8" s="316"/>
    </row>
    <row r="9" spans="1:9" ht="15.75">
      <c r="A9" s="307"/>
      <c r="B9" s="106" t="s">
        <v>360</v>
      </c>
      <c r="C9" s="106" t="s">
        <v>130</v>
      </c>
      <c r="D9" s="107"/>
      <c r="E9" s="107"/>
      <c r="F9" s="122"/>
      <c r="G9" s="107"/>
      <c r="H9" s="108"/>
      <c r="I9" s="318"/>
    </row>
    <row r="10" spans="1:9" ht="15.75">
      <c r="A10" s="307"/>
      <c r="B10" s="109"/>
      <c r="C10" s="125" t="s">
        <v>361</v>
      </c>
      <c r="D10" s="110"/>
      <c r="E10" s="110"/>
      <c r="F10" s="105"/>
      <c r="G10" s="110"/>
      <c r="H10" s="95"/>
      <c r="I10" s="316"/>
    </row>
    <row r="11" spans="1:9" ht="12.75" customHeight="1">
      <c r="A11" s="307"/>
      <c r="B11" s="109"/>
      <c r="C11" s="125"/>
      <c r="D11" s="110"/>
      <c r="E11" s="110"/>
      <c r="F11" s="105"/>
      <c r="G11" s="110"/>
      <c r="H11" s="95"/>
      <c r="I11" s="316"/>
    </row>
    <row r="12" spans="1:9" ht="15.75">
      <c r="A12" s="216"/>
      <c r="B12" s="50"/>
      <c r="C12" s="109" t="s">
        <v>164</v>
      </c>
      <c r="D12" s="50"/>
      <c r="E12" s="50"/>
      <c r="F12" s="50"/>
      <c r="G12" s="50"/>
      <c r="H12" s="50"/>
      <c r="I12" s="240"/>
    </row>
    <row r="13" spans="1:9" ht="12.75">
      <c r="A13" s="216"/>
      <c r="B13" s="55" t="s">
        <v>362</v>
      </c>
      <c r="C13" s="199" t="s">
        <v>133</v>
      </c>
      <c r="D13" s="52"/>
      <c r="E13" s="52"/>
      <c r="F13" s="52"/>
      <c r="G13" s="52"/>
      <c r="H13" s="182"/>
      <c r="I13" s="353"/>
    </row>
    <row r="14" spans="1:9" ht="12.75">
      <c r="A14" s="216"/>
      <c r="B14" s="55" t="s">
        <v>363</v>
      </c>
      <c r="C14" s="202" t="s">
        <v>134</v>
      </c>
      <c r="D14" s="51"/>
      <c r="E14" s="51"/>
      <c r="F14" s="51"/>
      <c r="G14" s="51"/>
      <c r="H14" s="183"/>
      <c r="I14" s="353"/>
    </row>
    <row r="15" spans="1:9" ht="12.75">
      <c r="A15" s="216"/>
      <c r="B15" s="55" t="s">
        <v>364</v>
      </c>
      <c r="C15" s="202" t="s">
        <v>135</v>
      </c>
      <c r="D15" s="193"/>
      <c r="E15" s="193"/>
      <c r="F15" s="193"/>
      <c r="G15" s="193"/>
      <c r="H15" s="193"/>
      <c r="I15" s="353"/>
    </row>
    <row r="16" spans="1:9" ht="12.75">
      <c r="A16" s="216"/>
      <c r="B16" s="55" t="s">
        <v>365</v>
      </c>
      <c r="C16" s="202" t="s">
        <v>136</v>
      </c>
      <c r="D16" s="193"/>
      <c r="E16" s="193"/>
      <c r="F16" s="193"/>
      <c r="G16" s="193"/>
      <c r="H16" s="193"/>
      <c r="I16" s="353"/>
    </row>
    <row r="17" spans="1:9" ht="12.75">
      <c r="A17" s="216"/>
      <c r="B17" s="55" t="s">
        <v>366</v>
      </c>
      <c r="C17" s="202" t="s">
        <v>137</v>
      </c>
      <c r="D17" s="193"/>
      <c r="E17" s="193"/>
      <c r="F17" s="193"/>
      <c r="G17" s="193"/>
      <c r="H17" s="193"/>
      <c r="I17" s="353"/>
    </row>
    <row r="18" spans="1:9" ht="12.75">
      <c r="A18" s="216"/>
      <c r="B18" s="55" t="s">
        <v>367</v>
      </c>
      <c r="C18" s="202" t="s">
        <v>138</v>
      </c>
      <c r="D18" s="51"/>
      <c r="E18" s="51"/>
      <c r="F18" s="51"/>
      <c r="G18" s="51"/>
      <c r="H18" s="203"/>
      <c r="I18" s="353"/>
    </row>
    <row r="19" spans="1:9" ht="12.75">
      <c r="A19" s="216"/>
      <c r="B19" s="55" t="s">
        <v>368</v>
      </c>
      <c r="C19" s="202" t="s">
        <v>139</v>
      </c>
      <c r="D19" s="51"/>
      <c r="E19" s="51"/>
      <c r="F19" s="51"/>
      <c r="G19" s="51"/>
      <c r="H19" s="51"/>
      <c r="I19" s="353"/>
    </row>
    <row r="20" spans="1:9" ht="12.75">
      <c r="A20" s="216"/>
      <c r="B20" s="55" t="s">
        <v>369</v>
      </c>
      <c r="C20" s="202" t="s">
        <v>140</v>
      </c>
      <c r="D20" s="51"/>
      <c r="E20" s="51"/>
      <c r="F20" s="51"/>
      <c r="G20" s="51"/>
      <c r="H20" s="183"/>
      <c r="I20" s="353"/>
    </row>
    <row r="21" spans="1:9" ht="12.75">
      <c r="A21" s="216"/>
      <c r="B21" s="55" t="s">
        <v>370</v>
      </c>
      <c r="C21" s="202" t="s">
        <v>141</v>
      </c>
      <c r="D21" s="51"/>
      <c r="E21" s="51"/>
      <c r="F21" s="51"/>
      <c r="G21" s="51"/>
      <c r="H21" s="183"/>
      <c r="I21" s="353"/>
    </row>
    <row r="22" spans="1:9" ht="12.75">
      <c r="A22" s="216"/>
      <c r="B22" s="55" t="s">
        <v>371</v>
      </c>
      <c r="C22" s="202" t="s">
        <v>142</v>
      </c>
      <c r="D22" s="44"/>
      <c r="E22" s="184"/>
      <c r="F22" s="51"/>
      <c r="G22" s="51"/>
      <c r="H22" s="203"/>
      <c r="I22" s="353"/>
    </row>
    <row r="23" spans="1:9" ht="12.75">
      <c r="A23" s="216"/>
      <c r="B23" s="55" t="s">
        <v>372</v>
      </c>
      <c r="C23" s="202" t="s">
        <v>143</v>
      </c>
      <c r="D23" s="44"/>
      <c r="E23" s="184"/>
      <c r="F23" s="51"/>
      <c r="G23" s="51"/>
      <c r="H23" s="183"/>
      <c r="I23" s="353"/>
    </row>
    <row r="24" spans="1:9" ht="12.75">
      <c r="A24" s="216"/>
      <c r="B24" s="55" t="s">
        <v>373</v>
      </c>
      <c r="C24" s="202" t="s">
        <v>144</v>
      </c>
      <c r="D24" s="44"/>
      <c r="E24" s="184"/>
      <c r="F24" s="51"/>
      <c r="G24" s="51"/>
      <c r="H24" s="183"/>
      <c r="I24" s="353"/>
    </row>
    <row r="25" spans="1:9" ht="12.75">
      <c r="A25" s="216"/>
      <c r="B25" s="55" t="s">
        <v>374</v>
      </c>
      <c r="C25" s="202" t="s">
        <v>166</v>
      </c>
      <c r="D25" s="193"/>
      <c r="E25" s="184"/>
      <c r="F25" s="51"/>
      <c r="G25" s="51"/>
      <c r="H25" s="183"/>
      <c r="I25" s="353"/>
    </row>
    <row r="26" spans="1:9" ht="12.75">
      <c r="A26" s="216"/>
      <c r="B26" s="55" t="s">
        <v>375</v>
      </c>
      <c r="C26" s="202" t="s">
        <v>148</v>
      </c>
      <c r="D26" s="203"/>
      <c r="E26" s="203"/>
      <c r="F26" s="203"/>
      <c r="G26" s="203"/>
      <c r="H26" s="203"/>
      <c r="I26" s="353"/>
    </row>
    <row r="27" spans="1:9" ht="12.75">
      <c r="A27" s="216"/>
      <c r="B27" s="55" t="s">
        <v>376</v>
      </c>
      <c r="C27" s="202" t="s">
        <v>145</v>
      </c>
      <c r="D27" s="203"/>
      <c r="E27" s="203"/>
      <c r="F27" s="203"/>
      <c r="G27" s="203"/>
      <c r="H27" s="203"/>
      <c r="I27" s="353"/>
    </row>
    <row r="28" spans="1:9" ht="12.75">
      <c r="A28" s="216"/>
      <c r="B28" s="55" t="s">
        <v>377</v>
      </c>
      <c r="C28" s="202" t="s">
        <v>146</v>
      </c>
      <c r="D28" s="44"/>
      <c r="E28" s="44"/>
      <c r="F28" s="44"/>
      <c r="G28" s="51"/>
      <c r="H28" s="183"/>
      <c r="I28" s="353"/>
    </row>
    <row r="29" spans="1:9" ht="12.75">
      <c r="A29" s="216"/>
      <c r="B29" s="55" t="s">
        <v>378</v>
      </c>
      <c r="C29" s="202" t="s">
        <v>147</v>
      </c>
      <c r="D29" s="44"/>
      <c r="E29" s="44"/>
      <c r="F29" s="44"/>
      <c r="G29" s="51"/>
      <c r="H29" s="183"/>
      <c r="I29" s="353"/>
    </row>
    <row r="30" spans="1:9" ht="12.75">
      <c r="A30" s="216"/>
      <c r="B30" s="23"/>
      <c r="C30" s="200"/>
      <c r="D30" s="22"/>
      <c r="E30" s="43"/>
      <c r="F30" s="39"/>
      <c r="G30" s="39"/>
      <c r="H30" s="50"/>
      <c r="I30" s="354"/>
    </row>
    <row r="31" spans="1:9" ht="12.75">
      <c r="A31" s="216"/>
      <c r="B31" s="55" t="s">
        <v>379</v>
      </c>
      <c r="C31" s="201" t="s">
        <v>149</v>
      </c>
      <c r="D31" s="41"/>
      <c r="E31" s="186"/>
      <c r="F31" s="52"/>
      <c r="G31" s="52"/>
      <c r="H31" s="182"/>
      <c r="I31" s="353"/>
    </row>
    <row r="32" spans="1:9" ht="12.75">
      <c r="A32" s="216"/>
      <c r="B32" s="23"/>
      <c r="C32" s="204"/>
      <c r="D32" s="22"/>
      <c r="E32" s="43"/>
      <c r="F32" s="39"/>
      <c r="G32" s="39"/>
      <c r="H32" s="50"/>
      <c r="I32" s="240"/>
    </row>
    <row r="33" spans="1:9" ht="12.75">
      <c r="A33" s="216"/>
      <c r="B33" s="23"/>
      <c r="C33" s="204"/>
      <c r="D33" s="22"/>
      <c r="E33" s="43"/>
      <c r="F33" s="39"/>
      <c r="G33" s="39"/>
      <c r="H33" s="50"/>
      <c r="I33" s="240"/>
    </row>
    <row r="34" spans="1:10" s="96" customFormat="1" ht="12.75">
      <c r="A34" s="339"/>
      <c r="B34" s="7"/>
      <c r="C34" s="60" t="s">
        <v>28</v>
      </c>
      <c r="D34" s="7"/>
      <c r="E34" s="7"/>
      <c r="F34" s="340"/>
      <c r="G34" s="7"/>
      <c r="H34" s="7"/>
      <c r="I34" s="341"/>
      <c r="J34"/>
    </row>
    <row r="35" spans="1:10" s="96" customFormat="1" ht="12.75">
      <c r="A35" s="339"/>
      <c r="B35" s="342" t="s">
        <v>380</v>
      </c>
      <c r="C35" s="467"/>
      <c r="D35" s="456"/>
      <c r="E35" s="456"/>
      <c r="F35" s="456"/>
      <c r="G35" s="456"/>
      <c r="H35" s="456"/>
      <c r="I35" s="457"/>
      <c r="J35"/>
    </row>
    <row r="36" spans="1:10" s="96" customFormat="1" ht="12.75">
      <c r="A36" s="339"/>
      <c r="B36" s="7"/>
      <c r="C36" s="458"/>
      <c r="D36" s="459"/>
      <c r="E36" s="459"/>
      <c r="F36" s="459"/>
      <c r="G36" s="459"/>
      <c r="H36" s="459"/>
      <c r="I36" s="460"/>
      <c r="J36"/>
    </row>
    <row r="37" spans="1:10" s="96" customFormat="1" ht="12.75">
      <c r="A37" s="339"/>
      <c r="B37" s="7"/>
      <c r="C37" s="458"/>
      <c r="D37" s="459"/>
      <c r="E37" s="459"/>
      <c r="F37" s="459"/>
      <c r="G37" s="459"/>
      <c r="H37" s="459"/>
      <c r="I37" s="460"/>
      <c r="J37"/>
    </row>
    <row r="38" spans="1:10" s="96" customFormat="1" ht="12.75" customHeight="1">
      <c r="A38" s="339"/>
      <c r="B38" s="7"/>
      <c r="C38" s="458"/>
      <c r="D38" s="459"/>
      <c r="E38" s="459"/>
      <c r="F38" s="459"/>
      <c r="G38" s="459"/>
      <c r="H38" s="459"/>
      <c r="I38" s="460"/>
      <c r="J38"/>
    </row>
    <row r="39" spans="1:10" s="96" customFormat="1" ht="12.75">
      <c r="A39" s="339"/>
      <c r="B39" s="7"/>
      <c r="C39" s="458"/>
      <c r="D39" s="459"/>
      <c r="E39" s="459"/>
      <c r="F39" s="459"/>
      <c r="G39" s="459"/>
      <c r="H39" s="459"/>
      <c r="I39" s="460"/>
      <c r="J39"/>
    </row>
    <row r="40" spans="1:10" s="96" customFormat="1" ht="12.75">
      <c r="A40" s="339"/>
      <c r="B40" s="7"/>
      <c r="C40" s="461"/>
      <c r="D40" s="462"/>
      <c r="E40" s="462"/>
      <c r="F40" s="462"/>
      <c r="G40" s="462"/>
      <c r="H40" s="462"/>
      <c r="I40" s="463"/>
      <c r="J40"/>
    </row>
    <row r="41" spans="1:10" s="96" customFormat="1" ht="12.75" customHeight="1">
      <c r="A41" s="339"/>
      <c r="B41" s="7"/>
      <c r="C41" s="22"/>
      <c r="D41" s="50"/>
      <c r="E41" s="50"/>
      <c r="F41" s="50"/>
      <c r="G41" s="50"/>
      <c r="H41" s="50"/>
      <c r="I41" s="240"/>
      <c r="J41"/>
    </row>
    <row r="42" spans="1:10" s="96" customFormat="1" ht="12.75">
      <c r="A42" s="339"/>
      <c r="B42" s="7"/>
      <c r="C42" s="61" t="s">
        <v>6</v>
      </c>
      <c r="D42" s="34"/>
      <c r="E42" s="34"/>
      <c r="F42" s="34"/>
      <c r="G42" s="34"/>
      <c r="H42" s="34"/>
      <c r="I42" s="343"/>
      <c r="J42"/>
    </row>
    <row r="43" spans="1:10" s="96" customFormat="1" ht="12.75">
      <c r="A43" s="339"/>
      <c r="B43" s="342" t="s">
        <v>381</v>
      </c>
      <c r="C43" s="447"/>
      <c r="D43" s="430"/>
      <c r="E43" s="431"/>
      <c r="F43" s="431"/>
      <c r="G43" s="431"/>
      <c r="H43" s="432"/>
      <c r="I43" s="435"/>
      <c r="J43"/>
    </row>
    <row r="44" spans="1:10" s="96" customFormat="1" ht="12.75" customHeight="1">
      <c r="A44" s="339"/>
      <c r="B44" s="7"/>
      <c r="C44" s="63" t="s">
        <v>7</v>
      </c>
      <c r="D44" s="2"/>
      <c r="E44" s="2"/>
      <c r="F44" s="2"/>
      <c r="G44" s="2"/>
      <c r="H44" s="34"/>
      <c r="I44" s="214"/>
      <c r="J44"/>
    </row>
    <row r="45" spans="1:10" s="96" customFormat="1" ht="12.75">
      <c r="A45" s="339"/>
      <c r="B45" s="7"/>
      <c r="C45" s="447"/>
      <c r="D45" s="430"/>
      <c r="E45" s="431"/>
      <c r="F45" s="431"/>
      <c r="G45" s="431"/>
      <c r="H45" s="432"/>
      <c r="I45" s="435"/>
      <c r="J45"/>
    </row>
    <row r="46" spans="1:10" s="96" customFormat="1" ht="12.75">
      <c r="A46" s="339"/>
      <c r="B46" s="7"/>
      <c r="C46" s="60" t="s">
        <v>29</v>
      </c>
      <c r="D46" s="2"/>
      <c r="E46" s="2"/>
      <c r="F46" s="2"/>
      <c r="G46" s="2"/>
      <c r="H46" s="2"/>
      <c r="I46" s="214"/>
      <c r="J46"/>
    </row>
    <row r="47" spans="1:10" s="96" customFormat="1" ht="12.75">
      <c r="A47" s="339"/>
      <c r="B47" s="7"/>
      <c r="C47" s="447"/>
      <c r="D47" s="430"/>
      <c r="E47" s="431"/>
      <c r="F47" s="431"/>
      <c r="G47" s="431"/>
      <c r="H47" s="432"/>
      <c r="I47" s="435"/>
      <c r="J47"/>
    </row>
    <row r="48" spans="1:9" ht="12.75">
      <c r="A48" s="216"/>
      <c r="B48" s="50"/>
      <c r="C48" s="50"/>
      <c r="D48" s="50"/>
      <c r="E48" s="50"/>
      <c r="F48" s="50"/>
      <c r="G48" s="50"/>
      <c r="H48" s="50"/>
      <c r="I48" s="240"/>
    </row>
    <row r="49" spans="1:9" ht="12.75">
      <c r="A49" s="216"/>
      <c r="B49" s="50"/>
      <c r="C49" s="50"/>
      <c r="D49" s="50"/>
      <c r="E49" s="50"/>
      <c r="F49" s="50"/>
      <c r="G49" s="50"/>
      <c r="H49" s="50"/>
      <c r="I49" s="240"/>
    </row>
    <row r="50" spans="1:9" ht="13.5" thickBot="1">
      <c r="A50" s="349"/>
      <c r="B50" s="350"/>
      <c r="C50" s="350"/>
      <c r="D50" s="350"/>
      <c r="E50" s="350"/>
      <c r="F50" s="350"/>
      <c r="G50" s="350"/>
      <c r="H50" s="350"/>
      <c r="I50" s="351"/>
    </row>
  </sheetData>
  <sheetProtection/>
  <mergeCells count="1">
    <mergeCell ref="B3:E3"/>
  </mergeCells>
  <printOptions/>
  <pageMargins left="0.7874015748031497" right="0.3937007874015748" top="0.7874015748031497" bottom="0.6692913385826772" header="0" footer="0"/>
  <pageSetup blackAndWhite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0"/>
  <sheetViews>
    <sheetView zoomScaleSheetLayoutView="100" zoomScalePageLayoutView="0" workbookViewId="0" topLeftCell="A1">
      <selection activeCell="K17" sqref="K17"/>
    </sheetView>
  </sheetViews>
  <sheetFormatPr defaultColWidth="10.66015625" defaultRowHeight="12.75"/>
  <cols>
    <col min="1" max="1" width="3.16015625" style="96" customWidth="1"/>
    <col min="2" max="2" width="5.16015625" style="114" customWidth="1"/>
    <col min="3" max="3" width="26.5" style="96" customWidth="1"/>
    <col min="4" max="4" width="4.5" style="96" customWidth="1"/>
    <col min="5" max="5" width="20.5" style="96" customWidth="1"/>
    <col min="6" max="6" width="4.33203125" style="96" customWidth="1"/>
    <col min="7" max="7" width="20.5" style="96" customWidth="1"/>
    <col min="8" max="8" width="4.5" style="180" customWidth="1"/>
    <col min="9" max="9" width="20.66015625" style="181" customWidth="1"/>
    <col min="10" max="16384" width="10.66015625" style="96" customWidth="1"/>
  </cols>
  <sheetData>
    <row r="1" spans="1:9" ht="15.75" customHeight="1">
      <c r="A1" s="302"/>
      <c r="B1" s="303"/>
      <c r="C1" s="304"/>
      <c r="D1" s="304"/>
      <c r="E1" s="304"/>
      <c r="F1" s="304"/>
      <c r="G1" s="304"/>
      <c r="H1" s="305"/>
      <c r="I1" s="306"/>
    </row>
    <row r="2" spans="1:9" ht="9" customHeight="1">
      <c r="A2" s="307"/>
      <c r="B2" s="97" t="s">
        <v>4</v>
      </c>
      <c r="C2" s="98"/>
      <c r="D2" s="98"/>
      <c r="E2" s="99"/>
      <c r="F2" s="308"/>
      <c r="G2" s="100" t="s">
        <v>105</v>
      </c>
      <c r="H2" s="309"/>
      <c r="I2" s="310" t="s">
        <v>5</v>
      </c>
    </row>
    <row r="3" spans="1:9" ht="15.75">
      <c r="A3" s="307"/>
      <c r="B3" s="612"/>
      <c r="C3" s="613"/>
      <c r="D3" s="613"/>
      <c r="E3" s="614"/>
      <c r="F3" s="311"/>
      <c r="G3" s="190"/>
      <c r="H3" s="312"/>
      <c r="I3" s="313"/>
    </row>
    <row r="4" spans="1:9" ht="9" customHeight="1">
      <c r="A4" s="307"/>
      <c r="B4" s="97" t="s">
        <v>6</v>
      </c>
      <c r="C4" s="98"/>
      <c r="D4" s="98"/>
      <c r="E4" s="100" t="s">
        <v>7</v>
      </c>
      <c r="F4" s="308"/>
      <c r="G4" s="308"/>
      <c r="H4" s="309"/>
      <c r="I4" s="310" t="s">
        <v>8</v>
      </c>
    </row>
    <row r="5" spans="1:9" ht="15.75">
      <c r="A5" s="307"/>
      <c r="B5" s="101"/>
      <c r="C5" s="102"/>
      <c r="D5" s="102"/>
      <c r="E5" s="428"/>
      <c r="F5" s="311"/>
      <c r="G5" s="110"/>
      <c r="H5" s="312"/>
      <c r="I5" s="314"/>
    </row>
    <row r="6" spans="1:9" ht="12.75">
      <c r="A6" s="307"/>
      <c r="B6" s="105"/>
      <c r="C6" s="315"/>
      <c r="D6" s="110"/>
      <c r="E6" s="110"/>
      <c r="F6" s="110"/>
      <c r="G6" s="110"/>
      <c r="H6" s="95"/>
      <c r="I6" s="316"/>
    </row>
    <row r="7" spans="1:9" ht="12.75">
      <c r="A7" s="307"/>
      <c r="B7" s="105"/>
      <c r="C7" s="110"/>
      <c r="D7" s="110"/>
      <c r="E7" s="110"/>
      <c r="F7" s="110"/>
      <c r="G7" s="110"/>
      <c r="H7" s="95"/>
      <c r="I7" s="317" t="s">
        <v>9</v>
      </c>
    </row>
    <row r="8" spans="1:9" ht="12.75">
      <c r="A8" s="307"/>
      <c r="B8" s="105"/>
      <c r="C8" s="110"/>
      <c r="D8" s="110"/>
      <c r="E8" s="110"/>
      <c r="F8" s="110"/>
      <c r="G8" s="110"/>
      <c r="H8" s="95"/>
      <c r="I8" s="316"/>
    </row>
    <row r="9" spans="1:9" ht="15.75">
      <c r="A9" s="307"/>
      <c r="B9" s="106" t="s">
        <v>87</v>
      </c>
      <c r="C9" s="107"/>
      <c r="D9" s="107"/>
      <c r="E9" s="107"/>
      <c r="F9" s="122"/>
      <c r="G9" s="107"/>
      <c r="H9" s="108"/>
      <c r="I9" s="318"/>
    </row>
    <row r="10" spans="1:9" ht="12.75" customHeight="1">
      <c r="A10" s="307"/>
      <c r="B10" s="109"/>
      <c r="C10" s="109"/>
      <c r="D10" s="110"/>
      <c r="E10" s="110"/>
      <c r="F10" s="105"/>
      <c r="G10" s="110"/>
      <c r="H10" s="95"/>
      <c r="I10" s="316"/>
    </row>
    <row r="11" spans="1:9" ht="12.75" customHeight="1">
      <c r="A11" s="307"/>
      <c r="B11" s="109" t="s">
        <v>286</v>
      </c>
      <c r="C11" s="123"/>
      <c r="D11" s="110"/>
      <c r="E11" s="110"/>
      <c r="F11" s="105"/>
      <c r="G11" s="110"/>
      <c r="H11" s="95"/>
      <c r="I11" s="316"/>
    </row>
    <row r="12" spans="1:9" ht="12.75" customHeight="1">
      <c r="A12" s="307"/>
      <c r="B12" s="125"/>
      <c r="C12" s="123"/>
      <c r="D12" s="110"/>
      <c r="E12" s="110"/>
      <c r="F12" s="95"/>
      <c r="G12" s="120"/>
      <c r="H12" s="95"/>
      <c r="I12" s="319" t="s">
        <v>75</v>
      </c>
    </row>
    <row r="13" spans="1:9" ht="12.75">
      <c r="A13" s="307"/>
      <c r="B13" s="111" t="s">
        <v>31</v>
      </c>
      <c r="C13" s="111" t="s">
        <v>36</v>
      </c>
      <c r="D13" s="112"/>
      <c r="E13" s="112"/>
      <c r="F13" s="112"/>
      <c r="G13" s="111"/>
      <c r="H13" s="157"/>
      <c r="I13" s="468"/>
    </row>
    <row r="14" spans="1:9" ht="12.75">
      <c r="A14" s="307"/>
      <c r="B14" s="111" t="s">
        <v>32</v>
      </c>
      <c r="C14" s="116" t="s">
        <v>436</v>
      </c>
      <c r="D14" s="112"/>
      <c r="E14" s="112"/>
      <c r="F14" s="112"/>
      <c r="G14" s="111"/>
      <c r="H14" s="157"/>
      <c r="I14" s="468"/>
    </row>
    <row r="15" spans="1:9" ht="12.75">
      <c r="A15" s="307"/>
      <c r="B15" s="111" t="s">
        <v>33</v>
      </c>
      <c r="C15" s="116" t="s">
        <v>437</v>
      </c>
      <c r="D15" s="112"/>
      <c r="E15" s="112"/>
      <c r="F15" s="112"/>
      <c r="G15" s="111"/>
      <c r="H15" s="157"/>
      <c r="I15" s="494">
        <f>'K. Riskmarginal'!J34</f>
        <v>0</v>
      </c>
    </row>
    <row r="16" spans="1:9" ht="12.75">
      <c r="A16" s="307"/>
      <c r="B16" s="111" t="s">
        <v>34</v>
      </c>
      <c r="C16" s="116" t="s">
        <v>438</v>
      </c>
      <c r="D16" s="116"/>
      <c r="E16" s="116"/>
      <c r="F16" s="116"/>
      <c r="G16" s="115"/>
      <c r="H16" s="159"/>
      <c r="I16" s="390">
        <f>I14+I15</f>
        <v>0</v>
      </c>
    </row>
    <row r="17" spans="1:9" ht="12.75">
      <c r="A17" s="307"/>
      <c r="B17" s="111" t="s">
        <v>287</v>
      </c>
      <c r="C17" s="116" t="s">
        <v>37</v>
      </c>
      <c r="D17" s="116"/>
      <c r="E17" s="116"/>
      <c r="F17" s="116"/>
      <c r="G17" s="115"/>
      <c r="H17" s="159"/>
      <c r="I17" s="469"/>
    </row>
    <row r="18" spans="1:11" ht="12.75">
      <c r="A18" s="307"/>
      <c r="B18" s="111" t="s">
        <v>288</v>
      </c>
      <c r="C18" s="116" t="s">
        <v>38</v>
      </c>
      <c r="D18" s="116"/>
      <c r="E18" s="116"/>
      <c r="F18" s="116"/>
      <c r="G18" s="115"/>
      <c r="H18" s="159"/>
      <c r="I18" s="469"/>
      <c r="K18" s="128"/>
    </row>
    <row r="19" spans="1:11" ht="12.75">
      <c r="A19" s="307"/>
      <c r="B19" s="111" t="s">
        <v>289</v>
      </c>
      <c r="C19" s="116" t="s">
        <v>39</v>
      </c>
      <c r="D19" s="116"/>
      <c r="E19" s="116"/>
      <c r="F19" s="116"/>
      <c r="G19" s="115"/>
      <c r="H19" s="159"/>
      <c r="I19" s="469"/>
      <c r="K19" s="128"/>
    </row>
    <row r="20" spans="1:9" ht="12.75">
      <c r="A20" s="307"/>
      <c r="B20" s="111" t="s">
        <v>290</v>
      </c>
      <c r="C20" s="116" t="s">
        <v>151</v>
      </c>
      <c r="D20" s="116"/>
      <c r="E20" s="116"/>
      <c r="F20" s="116"/>
      <c r="G20" s="115"/>
      <c r="H20" s="159"/>
      <c r="I20" s="469"/>
    </row>
    <row r="21" spans="1:9" ht="12.75">
      <c r="A21" s="307"/>
      <c r="B21" s="111" t="s">
        <v>291</v>
      </c>
      <c r="C21" s="111" t="s">
        <v>502</v>
      </c>
      <c r="D21" s="112"/>
      <c r="E21" s="112"/>
      <c r="F21" s="112"/>
      <c r="G21" s="111"/>
      <c r="H21" s="157"/>
      <c r="I21" s="390">
        <f>SUM(I16:I20)</f>
        <v>0</v>
      </c>
    </row>
    <row r="22" spans="1:9" ht="12.75">
      <c r="A22" s="307"/>
      <c r="B22" s="130"/>
      <c r="C22" s="110"/>
      <c r="D22" s="154"/>
      <c r="E22" s="320"/>
      <c r="F22" s="154"/>
      <c r="G22" s="154"/>
      <c r="H22" s="131"/>
      <c r="I22" s="321"/>
    </row>
    <row r="23" spans="1:9" ht="15.75">
      <c r="A23" s="307"/>
      <c r="B23" s="105"/>
      <c r="C23" s="109" t="s">
        <v>495</v>
      </c>
      <c r="D23" s="154"/>
      <c r="E23" s="320"/>
      <c r="F23" s="154"/>
      <c r="G23" s="154"/>
      <c r="H23" s="131"/>
      <c r="I23" s="321"/>
    </row>
    <row r="24" spans="1:9" ht="15.75">
      <c r="A24" s="307"/>
      <c r="B24" s="105"/>
      <c r="C24" s="109" t="s">
        <v>496</v>
      </c>
      <c r="D24" s="154"/>
      <c r="E24" s="320"/>
      <c r="F24" s="154"/>
      <c r="G24" s="154"/>
      <c r="H24" s="131"/>
      <c r="I24" s="321"/>
    </row>
    <row r="25" spans="1:9" ht="15.75">
      <c r="A25" s="307"/>
      <c r="B25" s="105"/>
      <c r="C25" s="109"/>
      <c r="D25" s="154"/>
      <c r="E25" s="320"/>
      <c r="F25" s="154"/>
      <c r="G25" s="154"/>
      <c r="H25" s="131"/>
      <c r="I25" s="322" t="s">
        <v>42</v>
      </c>
    </row>
    <row r="26" spans="1:9" ht="12.75">
      <c r="A26" s="307"/>
      <c r="B26" s="111" t="s">
        <v>292</v>
      </c>
      <c r="C26" s="112" t="s">
        <v>497</v>
      </c>
      <c r="D26" s="132"/>
      <c r="E26" s="112"/>
      <c r="F26" s="132"/>
      <c r="G26" s="112"/>
      <c r="H26" s="133"/>
      <c r="I26" s="323"/>
    </row>
    <row r="27" spans="1:9" ht="12.75">
      <c r="A27" s="307"/>
      <c r="B27" s="111" t="s">
        <v>293</v>
      </c>
      <c r="C27" s="116" t="s">
        <v>498</v>
      </c>
      <c r="D27" s="117"/>
      <c r="E27" s="116"/>
      <c r="F27" s="117"/>
      <c r="G27" s="117"/>
      <c r="H27" s="134"/>
      <c r="I27" s="323"/>
    </row>
    <row r="28" spans="1:9" ht="12.75">
      <c r="A28" s="307"/>
      <c r="B28" s="111" t="s">
        <v>500</v>
      </c>
      <c r="C28" s="116" t="s">
        <v>85</v>
      </c>
      <c r="D28" s="117"/>
      <c r="E28" s="116"/>
      <c r="F28" s="117"/>
      <c r="G28" s="117"/>
      <c r="H28" s="134"/>
      <c r="I28" s="323"/>
    </row>
    <row r="29" spans="1:9" ht="12.75">
      <c r="A29" s="307"/>
      <c r="B29" s="111" t="s">
        <v>501</v>
      </c>
      <c r="C29" s="116" t="s">
        <v>86</v>
      </c>
      <c r="D29" s="117"/>
      <c r="E29" s="116"/>
      <c r="F29" s="117"/>
      <c r="G29" s="117"/>
      <c r="H29" s="134"/>
      <c r="I29" s="323"/>
    </row>
    <row r="30" spans="1:9" ht="12.75">
      <c r="A30" s="307"/>
      <c r="B30" s="135"/>
      <c r="C30" s="119"/>
      <c r="D30" s="154"/>
      <c r="E30" s="124"/>
      <c r="F30" s="154"/>
      <c r="G30" s="154"/>
      <c r="H30" s="131"/>
      <c r="I30" s="321"/>
    </row>
    <row r="31" spans="1:9" ht="15.75">
      <c r="A31" s="307"/>
      <c r="B31" s="109" t="s">
        <v>294</v>
      </c>
      <c r="C31" s="119"/>
      <c r="D31" s="154"/>
      <c r="E31" s="124"/>
      <c r="F31" s="154"/>
      <c r="G31" s="154"/>
      <c r="H31" s="131"/>
      <c r="I31" s="321"/>
    </row>
    <row r="32" spans="1:9" ht="14.25">
      <c r="A32" s="307"/>
      <c r="B32" s="105"/>
      <c r="C32" s="105" t="s">
        <v>73</v>
      </c>
      <c r="D32" s="148"/>
      <c r="E32" s="148"/>
      <c r="F32" s="148"/>
      <c r="G32" s="148"/>
      <c r="H32" s="137"/>
      <c r="I32" s="321"/>
    </row>
    <row r="33" spans="1:9" ht="14.25">
      <c r="A33" s="307"/>
      <c r="B33" s="105"/>
      <c r="C33" s="105" t="s">
        <v>74</v>
      </c>
      <c r="D33" s="148"/>
      <c r="E33" s="175" t="s">
        <v>75</v>
      </c>
      <c r="F33" s="120"/>
      <c r="G33" s="120" t="s">
        <v>35</v>
      </c>
      <c r="H33" s="120"/>
      <c r="I33" s="322" t="s">
        <v>42</v>
      </c>
    </row>
    <row r="34" spans="1:9" ht="12.75">
      <c r="A34" s="307"/>
      <c r="B34" s="111" t="s">
        <v>295</v>
      </c>
      <c r="C34" s="138" t="s">
        <v>50</v>
      </c>
      <c r="D34" s="139"/>
      <c r="E34" s="292"/>
      <c r="F34" s="422"/>
      <c r="G34" s="292"/>
      <c r="H34" s="140"/>
      <c r="I34" s="361">
        <f>E34+G34</f>
        <v>0</v>
      </c>
    </row>
    <row r="35" spans="1:9" ht="12.75">
      <c r="A35" s="307"/>
      <c r="B35" s="111" t="s">
        <v>296</v>
      </c>
      <c r="C35" s="141" t="s">
        <v>51</v>
      </c>
      <c r="D35" s="142"/>
      <c r="E35" s="292"/>
      <c r="F35" s="422"/>
      <c r="G35" s="292"/>
      <c r="H35" s="140"/>
      <c r="I35" s="361">
        <f>E35+G35</f>
        <v>0</v>
      </c>
    </row>
    <row r="36" spans="1:9" ht="12.75">
      <c r="A36" s="307"/>
      <c r="B36" s="111" t="s">
        <v>297</v>
      </c>
      <c r="C36" s="141" t="s">
        <v>52</v>
      </c>
      <c r="D36" s="142"/>
      <c r="E36" s="292"/>
      <c r="F36" s="422"/>
      <c r="G36" s="292"/>
      <c r="H36" s="140"/>
      <c r="I36" s="361">
        <f>E36+G36</f>
        <v>0</v>
      </c>
    </row>
    <row r="37" spans="1:9" s="129" customFormat="1" ht="12.75">
      <c r="A37" s="307"/>
      <c r="B37" s="105"/>
      <c r="C37" s="143" t="s">
        <v>53</v>
      </c>
      <c r="D37" s="144"/>
      <c r="E37" s="376"/>
      <c r="F37" s="422"/>
      <c r="G37" s="376"/>
      <c r="H37" s="140"/>
      <c r="I37" s="362"/>
    </row>
    <row r="38" spans="1:9" ht="12.75">
      <c r="A38" s="307"/>
      <c r="B38" s="111" t="s">
        <v>298</v>
      </c>
      <c r="C38" s="138" t="s">
        <v>54</v>
      </c>
      <c r="D38" s="139"/>
      <c r="E38" s="292"/>
      <c r="F38" s="422"/>
      <c r="G38" s="292"/>
      <c r="H38" s="140"/>
      <c r="I38" s="361">
        <f>E38+G38</f>
        <v>0</v>
      </c>
    </row>
    <row r="39" spans="1:9" ht="12.75">
      <c r="A39" s="307"/>
      <c r="B39" s="111" t="s">
        <v>299</v>
      </c>
      <c r="C39" s="115" t="s">
        <v>300</v>
      </c>
      <c r="D39" s="142"/>
      <c r="E39" s="298">
        <f>SUM(E34:E38)</f>
        <v>0</v>
      </c>
      <c r="F39" s="152"/>
      <c r="G39" s="298">
        <f>SUM(G34:G38)</f>
        <v>0</v>
      </c>
      <c r="H39" s="145"/>
      <c r="I39" s="363">
        <f>E39+G39</f>
        <v>0</v>
      </c>
    </row>
    <row r="40" spans="1:9" ht="14.25">
      <c r="A40" s="307"/>
      <c r="B40" s="146"/>
      <c r="C40" s="148"/>
      <c r="D40" s="148"/>
      <c r="E40" s="148"/>
      <c r="F40" s="148"/>
      <c r="G40" s="148"/>
      <c r="H40" s="137"/>
      <c r="I40" s="321"/>
    </row>
    <row r="41" spans="1:9" ht="14.25">
      <c r="A41" s="307"/>
      <c r="B41" s="105"/>
      <c r="C41" s="519" t="s">
        <v>499</v>
      </c>
      <c r="D41" s="110"/>
      <c r="E41" s="110"/>
      <c r="F41" s="148"/>
      <c r="G41" s="147"/>
      <c r="H41" s="147"/>
      <c r="I41" s="324"/>
    </row>
    <row r="42" spans="1:9" ht="14.25">
      <c r="A42" s="307"/>
      <c r="B42" s="111" t="s">
        <v>301</v>
      </c>
      <c r="C42" s="138" t="s">
        <v>50</v>
      </c>
      <c r="D42" s="126"/>
      <c r="E42" s="121"/>
      <c r="F42" s="148"/>
      <c r="G42" s="105"/>
      <c r="H42" s="95"/>
      <c r="I42" s="325"/>
    </row>
    <row r="43" spans="1:9" ht="14.25">
      <c r="A43" s="307"/>
      <c r="B43" s="111" t="s">
        <v>302</v>
      </c>
      <c r="C43" s="141" t="s">
        <v>51</v>
      </c>
      <c r="D43" s="127"/>
      <c r="E43" s="292"/>
      <c r="F43" s="148"/>
      <c r="G43" s="110"/>
      <c r="H43" s="95"/>
      <c r="I43" s="321"/>
    </row>
    <row r="44" spans="1:9" ht="14.25">
      <c r="A44" s="307"/>
      <c r="B44" s="111" t="s">
        <v>303</v>
      </c>
      <c r="C44" s="141" t="s">
        <v>52</v>
      </c>
      <c r="D44" s="127"/>
      <c r="E44" s="292"/>
      <c r="F44" s="148"/>
      <c r="G44" s="110"/>
      <c r="H44" s="95"/>
      <c r="I44" s="321"/>
    </row>
    <row r="45" spans="1:9" s="129" customFormat="1" ht="14.25">
      <c r="A45" s="307"/>
      <c r="B45" s="105"/>
      <c r="C45" s="143" t="s">
        <v>53</v>
      </c>
      <c r="D45" s="110"/>
      <c r="E45" s="376"/>
      <c r="F45" s="148"/>
      <c r="G45" s="150"/>
      <c r="H45" s="95"/>
      <c r="I45" s="326"/>
    </row>
    <row r="46" spans="1:9" ht="14.25">
      <c r="A46" s="307"/>
      <c r="B46" s="111" t="s">
        <v>304</v>
      </c>
      <c r="C46" s="138" t="s">
        <v>54</v>
      </c>
      <c r="D46" s="126"/>
      <c r="E46" s="292"/>
      <c r="F46" s="151"/>
      <c r="G46" s="110"/>
      <c r="H46" s="95"/>
      <c r="I46" s="321"/>
    </row>
    <row r="47" spans="1:9" ht="14.25">
      <c r="A47" s="307"/>
      <c r="B47" s="111" t="s">
        <v>305</v>
      </c>
      <c r="C47" s="115" t="s">
        <v>306</v>
      </c>
      <c r="D47" s="127"/>
      <c r="E47" s="298">
        <f>SUM(E42:E46)</f>
        <v>0</v>
      </c>
      <c r="F47" s="148"/>
      <c r="G47" s="105"/>
      <c r="H47" s="95"/>
      <c r="I47" s="325"/>
    </row>
    <row r="48" spans="1:9" ht="12.75">
      <c r="A48" s="307"/>
      <c r="B48" s="135"/>
      <c r="C48" s="119"/>
      <c r="D48" s="154"/>
      <c r="E48" s="154"/>
      <c r="F48" s="154"/>
      <c r="G48" s="154"/>
      <c r="H48" s="131"/>
      <c r="I48" s="316"/>
    </row>
    <row r="49" spans="1:9" ht="12.75" customHeight="1">
      <c r="A49" s="307"/>
      <c r="B49" s="105"/>
      <c r="C49" s="109" t="s">
        <v>40</v>
      </c>
      <c r="D49" s="327"/>
      <c r="E49" s="110"/>
      <c r="F49" s="110"/>
      <c r="G49" s="110"/>
      <c r="H49" s="95"/>
      <c r="I49" s="321"/>
    </row>
    <row r="50" spans="1:9" ht="14.25">
      <c r="A50" s="307"/>
      <c r="B50" s="105"/>
      <c r="C50" s="105" t="s">
        <v>84</v>
      </c>
      <c r="D50" s="144"/>
      <c r="E50" s="144"/>
      <c r="F50" s="144"/>
      <c r="G50" s="148"/>
      <c r="H50" s="137"/>
      <c r="I50" s="321"/>
    </row>
    <row r="51" spans="1:9" ht="14.25">
      <c r="A51" s="307"/>
      <c r="B51" s="105"/>
      <c r="C51" s="105" t="s">
        <v>55</v>
      </c>
      <c r="D51" s="144"/>
      <c r="E51" s="144"/>
      <c r="F51" s="144"/>
      <c r="G51" s="148"/>
      <c r="H51" s="137"/>
      <c r="I51" s="316"/>
    </row>
    <row r="52" spans="1:9" ht="12.75">
      <c r="A52" s="307"/>
      <c r="B52" s="111" t="s">
        <v>307</v>
      </c>
      <c r="C52" s="112" t="s">
        <v>47</v>
      </c>
      <c r="D52" s="156"/>
      <c r="E52" s="156"/>
      <c r="F52" s="112"/>
      <c r="G52" s="112"/>
      <c r="H52" s="280"/>
      <c r="I52" s="594"/>
    </row>
    <row r="53" spans="1:9" ht="12.75">
      <c r="A53" s="307"/>
      <c r="B53" s="111" t="s">
        <v>308</v>
      </c>
      <c r="C53" s="116" t="s">
        <v>48</v>
      </c>
      <c r="D53" s="158"/>
      <c r="E53" s="158"/>
      <c r="F53" s="116"/>
      <c r="G53" s="116"/>
      <c r="H53" s="281"/>
      <c r="I53" s="594"/>
    </row>
    <row r="54" spans="1:9" ht="12.75">
      <c r="A54" s="307"/>
      <c r="B54" s="105"/>
      <c r="C54" s="110"/>
      <c r="D54" s="144"/>
      <c r="E54" s="144"/>
      <c r="F54" s="110"/>
      <c r="G54" s="110"/>
      <c r="H54" s="95"/>
      <c r="I54" s="328"/>
    </row>
    <row r="55" spans="1:9" ht="15">
      <c r="A55" s="307"/>
      <c r="B55" s="125"/>
      <c r="C55" s="110"/>
      <c r="D55" s="148"/>
      <c r="E55" s="148"/>
      <c r="F55" s="148"/>
      <c r="G55" s="110"/>
      <c r="H55" s="95"/>
      <c r="I55" s="329"/>
    </row>
    <row r="56" spans="1:9" ht="12.75">
      <c r="A56" s="307"/>
      <c r="B56" s="111"/>
      <c r="C56" s="111" t="s">
        <v>150</v>
      </c>
      <c r="D56" s="112"/>
      <c r="E56" s="160"/>
      <c r="F56" s="112"/>
      <c r="G56" s="112"/>
      <c r="H56" s="208"/>
      <c r="I56" s="322" t="s">
        <v>42</v>
      </c>
    </row>
    <row r="57" spans="1:9" ht="12.75" customHeight="1">
      <c r="A57" s="307"/>
      <c r="B57" s="111" t="s">
        <v>309</v>
      </c>
      <c r="C57" s="141" t="s">
        <v>50</v>
      </c>
      <c r="D57" s="116"/>
      <c r="E57" s="161"/>
      <c r="F57" s="162"/>
      <c r="G57" s="116"/>
      <c r="H57" s="159"/>
      <c r="I57" s="295"/>
    </row>
    <row r="58" spans="1:9" ht="12.75">
      <c r="A58" s="307"/>
      <c r="B58" s="111" t="s">
        <v>310</v>
      </c>
      <c r="C58" s="141" t="s">
        <v>51</v>
      </c>
      <c r="D58" s="116"/>
      <c r="E58" s="161"/>
      <c r="F58" s="162"/>
      <c r="G58" s="116"/>
      <c r="H58" s="159"/>
      <c r="I58" s="295"/>
    </row>
    <row r="59" spans="1:9" ht="12.75">
      <c r="A59" s="307"/>
      <c r="B59" s="111" t="s">
        <v>311</v>
      </c>
      <c r="C59" s="141" t="s">
        <v>52</v>
      </c>
      <c r="D59" s="116"/>
      <c r="E59" s="161"/>
      <c r="F59" s="162"/>
      <c r="G59" s="116"/>
      <c r="H59" s="159"/>
      <c r="I59" s="295"/>
    </row>
    <row r="60" spans="1:9" ht="12.75">
      <c r="A60" s="307"/>
      <c r="B60" s="111" t="s">
        <v>312</v>
      </c>
      <c r="C60" s="141" t="s">
        <v>65</v>
      </c>
      <c r="D60" s="116"/>
      <c r="E60" s="161"/>
      <c r="F60" s="162"/>
      <c r="G60" s="116"/>
      <c r="H60" s="159"/>
      <c r="I60" s="295"/>
    </row>
    <row r="61" spans="1:9" ht="12.75">
      <c r="A61" s="307"/>
      <c r="B61" s="111" t="s">
        <v>313</v>
      </c>
      <c r="C61" s="490" t="s">
        <v>466</v>
      </c>
      <c r="D61" s="116"/>
      <c r="E61" s="161"/>
      <c r="F61" s="162"/>
      <c r="G61" s="116"/>
      <c r="H61" s="159"/>
      <c r="I61" s="363">
        <f>SUM(I57:I60)</f>
        <v>0</v>
      </c>
    </row>
    <row r="62" spans="1:9" ht="12.75">
      <c r="A62" s="307"/>
      <c r="B62" s="105"/>
      <c r="C62" s="110"/>
      <c r="D62" s="135"/>
      <c r="E62" s="110"/>
      <c r="F62" s="163"/>
      <c r="G62" s="110"/>
      <c r="H62" s="95"/>
      <c r="I62" s="329"/>
    </row>
    <row r="63" spans="1:9" ht="12.75">
      <c r="A63" s="307"/>
      <c r="B63" s="111"/>
      <c r="C63" s="543" t="s">
        <v>492</v>
      </c>
      <c r="D63" s="112"/>
      <c r="E63" s="160"/>
      <c r="F63" s="112"/>
      <c r="G63" s="112"/>
      <c r="H63" s="208"/>
      <c r="I63" s="330"/>
    </row>
    <row r="64" spans="1:9" ht="12.75">
      <c r="A64" s="307"/>
      <c r="B64" s="111" t="s">
        <v>314</v>
      </c>
      <c r="C64" s="141" t="s">
        <v>50</v>
      </c>
      <c r="D64" s="116"/>
      <c r="E64" s="161"/>
      <c r="F64" s="162"/>
      <c r="G64" s="116"/>
      <c r="H64" s="159"/>
      <c r="I64" s="295"/>
    </row>
    <row r="65" spans="1:9" ht="12.75">
      <c r="A65" s="307"/>
      <c r="B65" s="111" t="s">
        <v>315</v>
      </c>
      <c r="C65" s="141" t="s">
        <v>51</v>
      </c>
      <c r="D65" s="116"/>
      <c r="E65" s="161"/>
      <c r="F65" s="162"/>
      <c r="G65" s="116"/>
      <c r="H65" s="159"/>
      <c r="I65" s="295"/>
    </row>
    <row r="66" spans="1:9" ht="12.75">
      <c r="A66" s="307"/>
      <c r="B66" s="111" t="s">
        <v>316</v>
      </c>
      <c r="C66" s="141" t="s">
        <v>52</v>
      </c>
      <c r="D66" s="116"/>
      <c r="E66" s="161"/>
      <c r="F66" s="162"/>
      <c r="G66" s="116"/>
      <c r="H66" s="159"/>
      <c r="I66" s="295"/>
    </row>
    <row r="67" spans="1:9" ht="12.75">
      <c r="A67" s="307"/>
      <c r="B67" s="111" t="s">
        <v>317</v>
      </c>
      <c r="C67" s="141" t="s">
        <v>65</v>
      </c>
      <c r="D67" s="116"/>
      <c r="E67" s="161"/>
      <c r="F67" s="162"/>
      <c r="G67" s="116"/>
      <c r="H67" s="159"/>
      <c r="I67" s="295"/>
    </row>
    <row r="68" spans="1:9" ht="12.75">
      <c r="A68" s="307"/>
      <c r="B68" s="111" t="s">
        <v>318</v>
      </c>
      <c r="C68" s="490" t="s">
        <v>467</v>
      </c>
      <c r="D68" s="116"/>
      <c r="E68" s="161"/>
      <c r="F68" s="162"/>
      <c r="G68" s="116"/>
      <c r="H68" s="159"/>
      <c r="I68" s="363">
        <f>SUM(I64:I67)</f>
        <v>0</v>
      </c>
    </row>
    <row r="69" spans="1:9" ht="12.75">
      <c r="A69" s="307"/>
      <c r="B69" s="105"/>
      <c r="C69" s="110"/>
      <c r="D69" s="110"/>
      <c r="E69" s="110"/>
      <c r="F69" s="110"/>
      <c r="G69" s="110"/>
      <c r="H69" s="95"/>
      <c r="I69" s="321"/>
    </row>
    <row r="70" spans="1:9" ht="12.75">
      <c r="A70" s="307"/>
      <c r="B70" s="111" t="s">
        <v>319</v>
      </c>
      <c r="C70" s="111" t="s">
        <v>468</v>
      </c>
      <c r="D70" s="112"/>
      <c r="E70" s="160"/>
      <c r="F70" s="112"/>
      <c r="G70" s="112"/>
      <c r="H70" s="111"/>
      <c r="I70" s="363">
        <f>I61+I68</f>
        <v>0</v>
      </c>
    </row>
    <row r="71" spans="1:9" ht="12.75">
      <c r="A71" s="307"/>
      <c r="B71" s="105"/>
      <c r="C71" s="110"/>
      <c r="D71" s="110"/>
      <c r="E71" s="110"/>
      <c r="F71" s="110"/>
      <c r="G71" s="110"/>
      <c r="H71" s="95"/>
      <c r="I71" s="321"/>
    </row>
    <row r="72" spans="1:9" ht="15.75">
      <c r="A72" s="307"/>
      <c r="B72" s="109" t="s">
        <v>320</v>
      </c>
      <c r="C72" s="110"/>
      <c r="D72" s="110"/>
      <c r="E72" s="110"/>
      <c r="F72" s="110"/>
      <c r="G72" s="110"/>
      <c r="H72" s="95"/>
      <c r="I72" s="316"/>
    </row>
    <row r="73" spans="1:9" ht="12.75">
      <c r="A73" s="307"/>
      <c r="B73" s="105"/>
      <c r="C73" s="105" t="s">
        <v>71</v>
      </c>
      <c r="D73" s="110"/>
      <c r="E73" s="110"/>
      <c r="F73" s="110"/>
      <c r="G73" s="110"/>
      <c r="H73" s="95"/>
      <c r="I73" s="316"/>
    </row>
    <row r="74" spans="1:9" ht="12.75">
      <c r="A74" s="307"/>
      <c r="B74" s="105"/>
      <c r="C74" s="331" t="s">
        <v>66</v>
      </c>
      <c r="D74" s="110"/>
      <c r="E74" s="175" t="s">
        <v>75</v>
      </c>
      <c r="F74" s="95"/>
      <c r="G74" s="120" t="s">
        <v>35</v>
      </c>
      <c r="H74" s="95"/>
      <c r="I74" s="322" t="s">
        <v>42</v>
      </c>
    </row>
    <row r="75" spans="1:9" ht="12.75">
      <c r="A75" s="307"/>
      <c r="B75" s="111" t="s">
        <v>106</v>
      </c>
      <c r="C75" s="112" t="s">
        <v>45</v>
      </c>
      <c r="D75" s="126"/>
      <c r="E75" s="292"/>
      <c r="F75" s="155"/>
      <c r="G75" s="121"/>
      <c r="H75" s="165"/>
      <c r="I75" s="321"/>
    </row>
    <row r="76" spans="1:9" ht="12.75">
      <c r="A76" s="307"/>
      <c r="B76" s="111" t="s">
        <v>107</v>
      </c>
      <c r="C76" s="116" t="s">
        <v>41</v>
      </c>
      <c r="D76" s="127"/>
      <c r="E76" s="292"/>
      <c r="F76" s="155"/>
      <c r="G76" s="121"/>
      <c r="H76" s="165"/>
      <c r="I76" s="321"/>
    </row>
    <row r="77" spans="1:9" s="166" customFormat="1" ht="12.75">
      <c r="A77" s="307"/>
      <c r="B77" s="105"/>
      <c r="C77" s="110" t="s">
        <v>58</v>
      </c>
      <c r="D77" s="110"/>
      <c r="E77" s="377"/>
      <c r="F77" s="155"/>
      <c r="G77" s="150"/>
      <c r="H77" s="165"/>
      <c r="I77" s="326"/>
    </row>
    <row r="78" spans="1:9" ht="12.75">
      <c r="A78" s="307"/>
      <c r="B78" s="105"/>
      <c r="C78" s="110" t="s">
        <v>59</v>
      </c>
      <c r="D78" s="110"/>
      <c r="E78" s="377"/>
      <c r="F78" s="155"/>
      <c r="G78" s="150"/>
      <c r="H78" s="165"/>
      <c r="I78" s="326"/>
    </row>
    <row r="79" spans="1:9" ht="12.75">
      <c r="A79" s="307"/>
      <c r="B79" s="111" t="s">
        <v>108</v>
      </c>
      <c r="C79" s="112" t="s">
        <v>60</v>
      </c>
      <c r="D79" s="126"/>
      <c r="E79" s="292"/>
      <c r="F79" s="155"/>
      <c r="G79" s="121"/>
      <c r="H79" s="165"/>
      <c r="I79" s="321"/>
    </row>
    <row r="80" spans="1:9" ht="12.75">
      <c r="A80" s="307"/>
      <c r="B80" s="105"/>
      <c r="C80" s="110" t="s">
        <v>62</v>
      </c>
      <c r="D80" s="110"/>
      <c r="E80" s="376"/>
      <c r="F80" s="155"/>
      <c r="G80" s="149"/>
      <c r="H80" s="165"/>
      <c r="I80" s="326"/>
    </row>
    <row r="81" spans="1:9" ht="12.75">
      <c r="A81" s="307"/>
      <c r="B81" s="111" t="s">
        <v>109</v>
      </c>
      <c r="C81" s="112" t="s">
        <v>61</v>
      </c>
      <c r="D81" s="126"/>
      <c r="E81" s="292"/>
      <c r="F81" s="155"/>
      <c r="G81" s="121"/>
      <c r="H81" s="165"/>
      <c r="I81" s="321"/>
    </row>
    <row r="82" spans="1:9" s="129" customFormat="1" ht="12.75">
      <c r="A82" s="307"/>
      <c r="B82" s="105"/>
      <c r="C82" s="110" t="s">
        <v>57</v>
      </c>
      <c r="D82" s="110"/>
      <c r="E82" s="376"/>
      <c r="F82" s="155"/>
      <c r="G82" s="149"/>
      <c r="H82" s="165"/>
      <c r="I82" s="326"/>
    </row>
    <row r="83" spans="1:9" ht="12.75">
      <c r="A83" s="307"/>
      <c r="B83" s="111" t="s">
        <v>110</v>
      </c>
      <c r="C83" s="112" t="s">
        <v>56</v>
      </c>
      <c r="D83" s="126"/>
      <c r="E83" s="292"/>
      <c r="F83" s="155"/>
      <c r="G83" s="121"/>
      <c r="H83" s="165"/>
      <c r="I83" s="332"/>
    </row>
    <row r="84" spans="1:9" ht="12.75">
      <c r="A84" s="307"/>
      <c r="B84" s="115" t="s">
        <v>111</v>
      </c>
      <c r="C84" s="115" t="s">
        <v>321</v>
      </c>
      <c r="D84" s="127"/>
      <c r="E84" s="298">
        <f>E75+E76+E79+E81+E83</f>
        <v>0</v>
      </c>
      <c r="F84" s="299"/>
      <c r="G84" s="298">
        <f>G75+G76+G79+G81+G83</f>
        <v>0</v>
      </c>
      <c r="H84" s="300"/>
      <c r="I84" s="363">
        <f>E84+G84</f>
        <v>0</v>
      </c>
    </row>
    <row r="85" spans="1:9" ht="12.75">
      <c r="A85" s="307"/>
      <c r="B85" s="105"/>
      <c r="C85" s="105"/>
      <c r="D85" s="110"/>
      <c r="E85" s="155"/>
      <c r="F85" s="155"/>
      <c r="G85" s="155"/>
      <c r="H85" s="155"/>
      <c r="I85" s="329"/>
    </row>
    <row r="86" spans="1:9" ht="12.75">
      <c r="A86" s="307"/>
      <c r="B86" s="105"/>
      <c r="C86" s="105" t="s">
        <v>72</v>
      </c>
      <c r="D86" s="110"/>
      <c r="E86" s="155"/>
      <c r="F86" s="155"/>
      <c r="G86" s="155"/>
      <c r="H86" s="155"/>
      <c r="I86" s="329"/>
    </row>
    <row r="87" spans="1:9" ht="12.75">
      <c r="A87" s="307"/>
      <c r="B87" s="105"/>
      <c r="C87" s="105" t="s">
        <v>66</v>
      </c>
      <c r="D87" s="110"/>
      <c r="E87" s="110"/>
      <c r="F87" s="155"/>
      <c r="G87" s="155"/>
      <c r="H87" s="155"/>
      <c r="I87" s="329"/>
    </row>
    <row r="88" spans="1:9" ht="12.75">
      <c r="A88" s="307"/>
      <c r="B88" s="111" t="s">
        <v>112</v>
      </c>
      <c r="C88" s="112" t="s">
        <v>45</v>
      </c>
      <c r="D88" s="126"/>
      <c r="E88" s="292"/>
      <c r="F88" s="110"/>
      <c r="G88" s="121"/>
      <c r="H88" s="165"/>
      <c r="I88" s="321"/>
    </row>
    <row r="89" spans="1:9" ht="12.75">
      <c r="A89" s="307"/>
      <c r="B89" s="111" t="s">
        <v>113</v>
      </c>
      <c r="C89" s="116" t="s">
        <v>41</v>
      </c>
      <c r="D89" s="127"/>
      <c r="E89" s="292"/>
      <c r="F89" s="110"/>
      <c r="G89" s="121"/>
      <c r="H89" s="165"/>
      <c r="I89" s="321"/>
    </row>
    <row r="90" spans="1:9" s="166" customFormat="1" ht="12.75">
      <c r="A90" s="307"/>
      <c r="B90" s="105"/>
      <c r="C90" s="110" t="s">
        <v>58</v>
      </c>
      <c r="D90" s="110"/>
      <c r="E90" s="377"/>
      <c r="F90" s="110"/>
      <c r="G90" s="150"/>
      <c r="H90" s="165"/>
      <c r="I90" s="326"/>
    </row>
    <row r="91" spans="1:9" ht="12.75">
      <c r="A91" s="307"/>
      <c r="B91" s="105"/>
      <c r="C91" s="110" t="s">
        <v>59</v>
      </c>
      <c r="D91" s="110"/>
      <c r="E91" s="377"/>
      <c r="F91" s="110"/>
      <c r="G91" s="150"/>
      <c r="H91" s="165"/>
      <c r="I91" s="326"/>
    </row>
    <row r="92" spans="1:9" ht="12.75">
      <c r="A92" s="307"/>
      <c r="B92" s="111" t="s">
        <v>114</v>
      </c>
      <c r="C92" s="112" t="s">
        <v>60</v>
      </c>
      <c r="D92" s="126"/>
      <c r="E92" s="292"/>
      <c r="F92" s="110"/>
      <c r="G92" s="121"/>
      <c r="H92" s="165"/>
      <c r="I92" s="321"/>
    </row>
    <row r="93" spans="1:9" s="129" customFormat="1" ht="12.75">
      <c r="A93" s="307"/>
      <c r="B93" s="105"/>
      <c r="C93" s="110" t="s">
        <v>62</v>
      </c>
      <c r="D93" s="110"/>
      <c r="E93" s="376"/>
      <c r="F93" s="110"/>
      <c r="G93" s="149"/>
      <c r="H93" s="165"/>
      <c r="I93" s="326"/>
    </row>
    <row r="94" spans="1:9" ht="12.75">
      <c r="A94" s="307"/>
      <c r="B94" s="111" t="s">
        <v>115</v>
      </c>
      <c r="C94" s="112" t="s">
        <v>61</v>
      </c>
      <c r="D94" s="126"/>
      <c r="E94" s="292"/>
      <c r="F94" s="110"/>
      <c r="G94" s="121"/>
      <c r="H94" s="165"/>
      <c r="I94" s="321"/>
    </row>
    <row r="95" spans="1:9" s="129" customFormat="1" ht="12.75">
      <c r="A95" s="307"/>
      <c r="B95" s="105"/>
      <c r="C95" s="110" t="s">
        <v>57</v>
      </c>
      <c r="D95" s="110"/>
      <c r="E95" s="376"/>
      <c r="F95" s="110"/>
      <c r="G95" s="149"/>
      <c r="H95" s="165"/>
      <c r="I95" s="326"/>
    </row>
    <row r="96" spans="1:9" ht="12.75">
      <c r="A96" s="307"/>
      <c r="B96" s="111" t="s">
        <v>116</v>
      </c>
      <c r="C96" s="112" t="s">
        <v>56</v>
      </c>
      <c r="D96" s="126"/>
      <c r="E96" s="292"/>
      <c r="F96" s="110"/>
      <c r="G96" s="121"/>
      <c r="H96" s="165"/>
      <c r="I96" s="332"/>
    </row>
    <row r="97" spans="1:9" ht="12.75">
      <c r="A97" s="307"/>
      <c r="B97" s="115" t="s">
        <v>117</v>
      </c>
      <c r="C97" s="115" t="s">
        <v>322</v>
      </c>
      <c r="D97" s="127"/>
      <c r="E97" s="298">
        <f>E88+E89+E92+E94+E96</f>
        <v>0</v>
      </c>
      <c r="F97" s="57"/>
      <c r="G97" s="298">
        <f>G88+G89+G92+G94+G96</f>
        <v>0</v>
      </c>
      <c r="H97" s="300"/>
      <c r="I97" s="363">
        <f>E97+G97</f>
        <v>0</v>
      </c>
    </row>
    <row r="98" spans="1:9" ht="12.75" customHeight="1">
      <c r="A98" s="307"/>
      <c r="B98" s="105"/>
      <c r="C98" s="154"/>
      <c r="D98" s="154"/>
      <c r="E98" s="167"/>
      <c r="F98" s="150"/>
      <c r="G98" s="110"/>
      <c r="H98" s="95"/>
      <c r="I98" s="321"/>
    </row>
    <row r="99" spans="1:9" ht="12.75" customHeight="1">
      <c r="A99" s="307"/>
      <c r="B99" s="105"/>
      <c r="C99" s="109" t="s">
        <v>40</v>
      </c>
      <c r="D99" s="110"/>
      <c r="E99" s="110"/>
      <c r="F99" s="110"/>
      <c r="G99" s="110"/>
      <c r="H99" s="95"/>
      <c r="I99" s="316"/>
    </row>
    <row r="100" spans="1:9" ht="12.75" customHeight="1">
      <c r="A100" s="307"/>
      <c r="B100" s="105"/>
      <c r="C100" s="105" t="s">
        <v>46</v>
      </c>
      <c r="D100" s="154"/>
      <c r="E100" s="168"/>
      <c r="F100" s="168"/>
      <c r="G100" s="110"/>
      <c r="H100" s="95"/>
      <c r="I100" s="333"/>
    </row>
    <row r="101" spans="1:9" ht="12.75" customHeight="1">
      <c r="A101" s="307"/>
      <c r="B101" s="105"/>
      <c r="C101" s="105"/>
      <c r="D101" s="154"/>
      <c r="E101" s="168"/>
      <c r="F101" s="168"/>
      <c r="G101" s="110"/>
      <c r="H101" s="95"/>
      <c r="I101" s="316"/>
    </row>
    <row r="102" spans="1:9" ht="12.75" customHeight="1">
      <c r="A102" s="307"/>
      <c r="B102" s="111" t="s">
        <v>118</v>
      </c>
      <c r="C102" s="112" t="s">
        <v>78</v>
      </c>
      <c r="D102" s="132"/>
      <c r="E102" s="112"/>
      <c r="F102" s="169"/>
      <c r="G102" s="112"/>
      <c r="H102" s="280"/>
      <c r="I102" s="423"/>
    </row>
    <row r="103" spans="1:9" ht="12.75">
      <c r="A103" s="307"/>
      <c r="B103" s="111" t="s">
        <v>121</v>
      </c>
      <c r="C103" s="112" t="s">
        <v>79</v>
      </c>
      <c r="D103" s="132"/>
      <c r="E103" s="116"/>
      <c r="F103" s="169"/>
      <c r="G103" s="116"/>
      <c r="H103" s="280"/>
      <c r="I103" s="423"/>
    </row>
    <row r="104" spans="1:9" ht="12.75">
      <c r="A104" s="307"/>
      <c r="B104" s="105"/>
      <c r="C104" s="110"/>
      <c r="D104" s="154"/>
      <c r="E104" s="118"/>
      <c r="F104" s="168"/>
      <c r="G104" s="118"/>
      <c r="H104" s="95"/>
      <c r="I104" s="334"/>
    </row>
    <row r="105" spans="1:9" ht="12.75">
      <c r="A105" s="307"/>
      <c r="B105" s="105"/>
      <c r="C105" s="110"/>
      <c r="D105" s="154"/>
      <c r="E105" s="170"/>
      <c r="F105" s="168"/>
      <c r="G105" s="170"/>
      <c r="H105" s="95"/>
      <c r="I105" s="322" t="s">
        <v>42</v>
      </c>
    </row>
    <row r="106" spans="1:9" ht="12.75" customHeight="1">
      <c r="A106" s="307"/>
      <c r="B106" s="111" t="s">
        <v>122</v>
      </c>
      <c r="C106" s="112" t="s">
        <v>80</v>
      </c>
      <c r="D106" s="132"/>
      <c r="E106" s="112"/>
      <c r="F106" s="112"/>
      <c r="G106" s="112"/>
      <c r="H106" s="157"/>
      <c r="I106" s="295"/>
    </row>
    <row r="107" spans="1:9" ht="12.75">
      <c r="A107" s="307"/>
      <c r="B107" s="115" t="s">
        <v>119</v>
      </c>
      <c r="C107" s="116" t="s">
        <v>81</v>
      </c>
      <c r="D107" s="117"/>
      <c r="E107" s="116"/>
      <c r="F107" s="116"/>
      <c r="G107" s="116"/>
      <c r="H107" s="159"/>
      <c r="I107" s="295"/>
    </row>
    <row r="108" spans="1:9" ht="12.75">
      <c r="A108" s="307"/>
      <c r="B108" s="105"/>
      <c r="C108" s="110"/>
      <c r="D108" s="154"/>
      <c r="E108" s="170"/>
      <c r="F108" s="168"/>
      <c r="G108" s="170"/>
      <c r="H108" s="95"/>
      <c r="I108" s="335"/>
    </row>
    <row r="109" spans="1:9" ht="12.75">
      <c r="A109" s="307"/>
      <c r="B109" s="105"/>
      <c r="C109" s="110" t="s">
        <v>63</v>
      </c>
      <c r="D109" s="154"/>
      <c r="E109" s="110"/>
      <c r="F109" s="110"/>
      <c r="G109" s="110"/>
      <c r="H109" s="95"/>
      <c r="I109" s="332"/>
    </row>
    <row r="110" spans="1:9" ht="12.75">
      <c r="A110" s="307"/>
      <c r="B110" s="111" t="s">
        <v>120</v>
      </c>
      <c r="C110" s="112" t="s">
        <v>393</v>
      </c>
      <c r="D110" s="132"/>
      <c r="E110" s="112"/>
      <c r="F110" s="112"/>
      <c r="G110" s="112"/>
      <c r="H110" s="157"/>
      <c r="I110" s="364">
        <f>IF(I103="",((E75+E81+E83+G75+G81+G83)*0.4+(E88+E94+E96+G88+G94+G96)*0.37+I106),0)</f>
        <v>0</v>
      </c>
    </row>
    <row r="111" spans="1:9" ht="12.75">
      <c r="A111" s="307"/>
      <c r="B111" s="205"/>
      <c r="C111" s="118" t="s">
        <v>64</v>
      </c>
      <c r="D111" s="206"/>
      <c r="E111" s="118"/>
      <c r="F111" s="118"/>
      <c r="G111" s="118"/>
      <c r="H111" s="207"/>
      <c r="I111" s="336"/>
    </row>
    <row r="112" spans="1:9" ht="12.75">
      <c r="A112" s="307"/>
      <c r="B112" s="111" t="s">
        <v>123</v>
      </c>
      <c r="C112" s="112" t="s">
        <v>394</v>
      </c>
      <c r="D112" s="132"/>
      <c r="E112" s="112"/>
      <c r="F112" s="112"/>
      <c r="G112" s="112"/>
      <c r="H112" s="157"/>
      <c r="I112" s="364">
        <f>IF(I103="x",((E75+E81+E83+G75+G81+G83)*0.4+(E88+E94+E96+G88+G94+G96)*0.35+I107),0)</f>
        <v>0</v>
      </c>
    </row>
    <row r="113" spans="1:9" ht="12.75">
      <c r="A113" s="307"/>
      <c r="B113" s="111" t="s">
        <v>124</v>
      </c>
      <c r="C113" s="115" t="s">
        <v>395</v>
      </c>
      <c r="D113" s="117"/>
      <c r="E113" s="116"/>
      <c r="F113" s="116"/>
      <c r="G113" s="164"/>
      <c r="H113" s="159"/>
      <c r="I113" s="364">
        <f>I110+I112</f>
        <v>0</v>
      </c>
    </row>
    <row r="114" spans="1:9" ht="12.75">
      <c r="A114" s="307"/>
      <c r="B114" s="105"/>
      <c r="C114" s="110"/>
      <c r="D114" s="110"/>
      <c r="E114" s="110"/>
      <c r="F114" s="110"/>
      <c r="G114" s="110"/>
      <c r="H114" s="95"/>
      <c r="I114" s="316"/>
    </row>
    <row r="115" spans="1:9" ht="15.75">
      <c r="A115" s="307"/>
      <c r="B115" s="109" t="s">
        <v>323</v>
      </c>
      <c r="C115" s="110"/>
      <c r="D115" s="154"/>
      <c r="E115" s="154"/>
      <c r="F115" s="154"/>
      <c r="G115" s="154"/>
      <c r="H115" s="131"/>
      <c r="I115" s="321"/>
    </row>
    <row r="116" spans="1:9" ht="12.75">
      <c r="A116" s="307"/>
      <c r="B116" s="105"/>
      <c r="C116" s="110"/>
      <c r="D116" s="154"/>
      <c r="E116" s="175" t="s">
        <v>75</v>
      </c>
      <c r="F116" s="95"/>
      <c r="G116" s="120" t="s">
        <v>35</v>
      </c>
      <c r="H116" s="95"/>
      <c r="I116" s="322"/>
    </row>
    <row r="117" spans="1:9" ht="12.75">
      <c r="A117" s="307"/>
      <c r="B117" s="111" t="s">
        <v>131</v>
      </c>
      <c r="C117" s="112" t="s">
        <v>82</v>
      </c>
      <c r="D117" s="171"/>
      <c r="E117" s="292"/>
      <c r="F117" s="57"/>
      <c r="G117" s="292"/>
      <c r="H117" s="294"/>
      <c r="I117" s="363">
        <f>E117+G117</f>
        <v>0</v>
      </c>
    </row>
    <row r="118" spans="1:9" ht="15.75">
      <c r="A118" s="307"/>
      <c r="B118" s="109"/>
      <c r="C118" s="110"/>
      <c r="D118" s="110"/>
      <c r="E118" s="172"/>
      <c r="F118" s="110"/>
      <c r="G118" s="172"/>
      <c r="H118" s="95"/>
      <c r="I118" s="321"/>
    </row>
    <row r="119" spans="1:9" ht="15.75">
      <c r="A119" s="307"/>
      <c r="B119" s="105"/>
      <c r="C119" s="109" t="s">
        <v>40</v>
      </c>
      <c r="D119" s="110"/>
      <c r="E119" s="110"/>
      <c r="F119" s="110"/>
      <c r="G119" s="110"/>
      <c r="H119" s="95"/>
      <c r="I119" s="321"/>
    </row>
    <row r="120" spans="1:9" ht="14.25">
      <c r="A120" s="307"/>
      <c r="B120" s="111" t="s">
        <v>132</v>
      </c>
      <c r="C120" s="111" t="s">
        <v>396</v>
      </c>
      <c r="D120" s="173"/>
      <c r="E120" s="112"/>
      <c r="F120" s="173"/>
      <c r="G120" s="113"/>
      <c r="H120" s="157"/>
      <c r="I120" s="363">
        <f>I117*(0.35)</f>
        <v>0</v>
      </c>
    </row>
    <row r="121" spans="1:9" ht="12.75">
      <c r="A121" s="307"/>
      <c r="B121" s="152"/>
      <c r="C121" s="154"/>
      <c r="D121" s="154"/>
      <c r="E121" s="110"/>
      <c r="F121" s="153"/>
      <c r="G121" s="110"/>
      <c r="H121" s="95"/>
      <c r="I121" s="321"/>
    </row>
    <row r="122" spans="1:9" ht="12.75" customHeight="1">
      <c r="A122" s="307"/>
      <c r="B122" s="109" t="s">
        <v>324</v>
      </c>
      <c r="C122" s="125"/>
      <c r="D122" s="148"/>
      <c r="E122" s="148"/>
      <c r="F122" s="110"/>
      <c r="G122" s="110"/>
      <c r="H122" s="95"/>
      <c r="I122" s="328"/>
    </row>
    <row r="123" spans="1:9" ht="12.75">
      <c r="A123" s="307"/>
      <c r="B123" s="105"/>
      <c r="C123" s="110" t="s">
        <v>43</v>
      </c>
      <c r="D123" s="154"/>
      <c r="E123" s="175" t="s">
        <v>75</v>
      </c>
      <c r="F123" s="95"/>
      <c r="G123" s="120" t="s">
        <v>35</v>
      </c>
      <c r="H123" s="95"/>
      <c r="I123" s="322" t="s">
        <v>42</v>
      </c>
    </row>
    <row r="124" spans="1:9" ht="12.75">
      <c r="A124" s="307"/>
      <c r="B124" s="111" t="s">
        <v>325</v>
      </c>
      <c r="C124" s="112" t="s">
        <v>66</v>
      </c>
      <c r="D124" s="171"/>
      <c r="E124" s="292"/>
      <c r="F124" s="57"/>
      <c r="G124" s="292"/>
      <c r="H124" s="294"/>
      <c r="I124" s="363">
        <f>E124+G124</f>
        <v>0</v>
      </c>
    </row>
    <row r="125" spans="1:9" ht="12.75">
      <c r="A125" s="307"/>
      <c r="B125" s="105"/>
      <c r="C125" s="110"/>
      <c r="D125" s="154"/>
      <c r="E125" s="174"/>
      <c r="F125" s="110"/>
      <c r="G125" s="174"/>
      <c r="H125" s="165"/>
      <c r="I125" s="337"/>
    </row>
    <row r="126" spans="1:9" ht="15.75">
      <c r="A126" s="307"/>
      <c r="B126" s="105"/>
      <c r="C126" s="109" t="s">
        <v>49</v>
      </c>
      <c r="D126" s="154"/>
      <c r="E126" s="154"/>
      <c r="F126" s="154"/>
      <c r="G126" s="154"/>
      <c r="H126" s="131"/>
      <c r="I126" s="316"/>
    </row>
    <row r="127" spans="1:9" ht="12.75">
      <c r="A127" s="307"/>
      <c r="B127" s="105"/>
      <c r="C127" s="110" t="s">
        <v>44</v>
      </c>
      <c r="D127" s="154"/>
      <c r="E127" s="175"/>
      <c r="F127" s="110"/>
      <c r="G127" s="105"/>
      <c r="H127" s="95"/>
      <c r="I127" s="325"/>
    </row>
    <row r="128" spans="1:9" ht="12.75">
      <c r="A128" s="307"/>
      <c r="B128" s="111" t="s">
        <v>326</v>
      </c>
      <c r="C128" s="112" t="s">
        <v>67</v>
      </c>
      <c r="D128" s="171"/>
      <c r="E128" s="297"/>
      <c r="F128" s="110"/>
      <c r="G128" s="121"/>
      <c r="H128" s="176"/>
      <c r="I128" s="321"/>
    </row>
    <row r="129" spans="1:9" ht="12.75">
      <c r="A129" s="307"/>
      <c r="B129" s="105"/>
      <c r="C129" s="110" t="s">
        <v>68</v>
      </c>
      <c r="D129" s="154"/>
      <c r="E129" s="296"/>
      <c r="F129" s="110"/>
      <c r="G129" s="105"/>
      <c r="H129" s="95"/>
      <c r="I129" s="325"/>
    </row>
    <row r="130" spans="1:9" ht="12.75">
      <c r="A130" s="307"/>
      <c r="B130" s="111" t="s">
        <v>327</v>
      </c>
      <c r="C130" s="112" t="s">
        <v>83</v>
      </c>
      <c r="D130" s="171"/>
      <c r="E130" s="297"/>
      <c r="F130" s="110"/>
      <c r="G130" s="121"/>
      <c r="H130" s="176"/>
      <c r="I130" s="321"/>
    </row>
    <row r="131" spans="1:9" s="166" customFormat="1" ht="12.75">
      <c r="A131" s="307"/>
      <c r="B131" s="105"/>
      <c r="C131" s="144"/>
      <c r="D131" s="154"/>
      <c r="E131" s="177"/>
      <c r="F131" s="110"/>
      <c r="G131" s="177"/>
      <c r="H131" s="178"/>
      <c r="I131" s="316"/>
    </row>
    <row r="132" spans="1:9" ht="15.75" customHeight="1">
      <c r="A132" s="307"/>
      <c r="B132" s="105"/>
      <c r="C132" s="109" t="s">
        <v>40</v>
      </c>
      <c r="D132" s="136"/>
      <c r="E132" s="136"/>
      <c r="F132" s="110"/>
      <c r="G132" s="110"/>
      <c r="H132" s="95"/>
      <c r="I132" s="325"/>
    </row>
    <row r="133" spans="1:9" ht="12.75">
      <c r="A133" s="307"/>
      <c r="B133" s="111" t="s">
        <v>328</v>
      </c>
      <c r="C133" s="112" t="s">
        <v>76</v>
      </c>
      <c r="D133" s="132"/>
      <c r="E133" s="112"/>
      <c r="F133" s="112"/>
      <c r="G133" s="112"/>
      <c r="H133" s="157"/>
      <c r="I133" s="295"/>
    </row>
    <row r="134" spans="1:9" ht="12.75">
      <c r="A134" s="307"/>
      <c r="B134" s="111" t="s">
        <v>329</v>
      </c>
      <c r="C134" s="116" t="s">
        <v>77</v>
      </c>
      <c r="D134" s="117"/>
      <c r="E134" s="116"/>
      <c r="F134" s="116"/>
      <c r="G134" s="116"/>
      <c r="H134" s="159"/>
      <c r="I134" s="295"/>
    </row>
    <row r="135" spans="1:9" ht="12.75">
      <c r="A135" s="307"/>
      <c r="B135" s="111" t="s">
        <v>330</v>
      </c>
      <c r="C135" s="115" t="s">
        <v>331</v>
      </c>
      <c r="D135" s="117"/>
      <c r="E135" s="116"/>
      <c r="F135" s="116"/>
      <c r="G135" s="113"/>
      <c r="H135" s="159"/>
      <c r="I135" s="363">
        <f>MAX(I133,I134)</f>
        <v>0</v>
      </c>
    </row>
    <row r="136" spans="1:9" ht="12.75">
      <c r="A136" s="307"/>
      <c r="B136" s="105"/>
      <c r="C136" s="110"/>
      <c r="D136" s="110"/>
      <c r="E136" s="110"/>
      <c r="F136" s="110"/>
      <c r="G136" s="110"/>
      <c r="H136" s="95"/>
      <c r="I136" s="321"/>
    </row>
    <row r="137" spans="1:9" ht="12.75" customHeight="1">
      <c r="A137" s="307"/>
      <c r="B137" s="109" t="s">
        <v>332</v>
      </c>
      <c r="C137" s="109"/>
      <c r="D137" s="110"/>
      <c r="E137" s="110"/>
      <c r="F137" s="110"/>
      <c r="G137" s="110"/>
      <c r="H137" s="95"/>
      <c r="I137" s="321"/>
    </row>
    <row r="138" spans="1:9" ht="12.75">
      <c r="A138" s="307"/>
      <c r="B138" s="152"/>
      <c r="C138" s="110" t="s">
        <v>69</v>
      </c>
      <c r="D138" s="154"/>
      <c r="E138" s="175" t="s">
        <v>75</v>
      </c>
      <c r="F138" s="95"/>
      <c r="G138" s="120" t="s">
        <v>35</v>
      </c>
      <c r="H138" s="95"/>
      <c r="I138" s="322" t="s">
        <v>42</v>
      </c>
    </row>
    <row r="139" spans="1:9" ht="14.25">
      <c r="A139" s="307"/>
      <c r="B139" s="111" t="s">
        <v>333</v>
      </c>
      <c r="C139" s="112" t="s">
        <v>70</v>
      </c>
      <c r="D139" s="171"/>
      <c r="E139" s="292"/>
      <c r="F139" s="293"/>
      <c r="G139" s="292"/>
      <c r="H139" s="294"/>
      <c r="I139" s="363">
        <f>E139+G139</f>
        <v>0</v>
      </c>
    </row>
    <row r="140" spans="1:9" ht="15.75">
      <c r="A140" s="307"/>
      <c r="B140" s="109"/>
      <c r="C140" s="110"/>
      <c r="D140" s="110"/>
      <c r="E140" s="172"/>
      <c r="F140" s="110"/>
      <c r="G140" s="172"/>
      <c r="H140" s="95"/>
      <c r="I140" s="321"/>
    </row>
    <row r="141" spans="1:9" ht="15.75">
      <c r="A141" s="307"/>
      <c r="B141" s="105"/>
      <c r="C141" s="109" t="s">
        <v>40</v>
      </c>
      <c r="D141" s="110"/>
      <c r="E141" s="110"/>
      <c r="F141" s="110"/>
      <c r="G141" s="110"/>
      <c r="H141" s="95"/>
      <c r="I141" s="321"/>
    </row>
    <row r="142" spans="1:9" s="129" customFormat="1" ht="15">
      <c r="A142" s="307"/>
      <c r="B142" s="111" t="s">
        <v>334</v>
      </c>
      <c r="C142" s="111" t="s">
        <v>335</v>
      </c>
      <c r="D142" s="179"/>
      <c r="E142" s="112"/>
      <c r="F142" s="173"/>
      <c r="G142" s="113"/>
      <c r="H142" s="157"/>
      <c r="I142" s="363">
        <f>ABS(0.1*I139)</f>
        <v>0</v>
      </c>
    </row>
    <row r="143" spans="1:9" s="129" customFormat="1" ht="15">
      <c r="A143" s="307"/>
      <c r="B143" s="105"/>
      <c r="C143" s="105"/>
      <c r="D143" s="125"/>
      <c r="E143" s="110"/>
      <c r="F143" s="148"/>
      <c r="G143" s="185"/>
      <c r="H143" s="95"/>
      <c r="I143" s="338"/>
    </row>
    <row r="144" spans="1:9" ht="15.75">
      <c r="A144" s="307"/>
      <c r="B144" s="109"/>
      <c r="C144" s="110"/>
      <c r="D144" s="110"/>
      <c r="E144" s="110"/>
      <c r="F144" s="110"/>
      <c r="G144" s="110"/>
      <c r="H144" s="95"/>
      <c r="I144" s="321"/>
    </row>
    <row r="145" spans="1:10" ht="12.75">
      <c r="A145" s="339"/>
      <c r="B145" s="7"/>
      <c r="C145" s="60" t="s">
        <v>28</v>
      </c>
      <c r="D145" s="7"/>
      <c r="E145" s="7"/>
      <c r="F145" s="340"/>
      <c r="G145" s="7"/>
      <c r="H145" s="7"/>
      <c r="I145" s="341"/>
      <c r="J145"/>
    </row>
    <row r="146" spans="1:10" ht="12.75">
      <c r="A146" s="339"/>
      <c r="B146" s="342" t="s">
        <v>336</v>
      </c>
      <c r="C146" s="455"/>
      <c r="D146" s="456"/>
      <c r="E146" s="456"/>
      <c r="F146" s="456"/>
      <c r="G146" s="456"/>
      <c r="H146" s="456"/>
      <c r="I146" s="457"/>
      <c r="J146"/>
    </row>
    <row r="147" spans="1:10" ht="12.75">
      <c r="A147" s="339"/>
      <c r="B147" s="7"/>
      <c r="C147" s="458"/>
      <c r="D147" s="459"/>
      <c r="E147" s="459"/>
      <c r="F147" s="459"/>
      <c r="G147" s="459"/>
      <c r="H147" s="459"/>
      <c r="I147" s="460"/>
      <c r="J147"/>
    </row>
    <row r="148" spans="1:10" ht="12.75">
      <c r="A148" s="339"/>
      <c r="B148" s="7"/>
      <c r="C148" s="458"/>
      <c r="D148" s="459"/>
      <c r="E148" s="459"/>
      <c r="F148" s="459"/>
      <c r="G148" s="459"/>
      <c r="H148" s="459"/>
      <c r="I148" s="460"/>
      <c r="J148"/>
    </row>
    <row r="149" spans="1:10" ht="12.75" customHeight="1">
      <c r="A149" s="339"/>
      <c r="B149" s="7"/>
      <c r="C149" s="458"/>
      <c r="D149" s="459"/>
      <c r="E149" s="459"/>
      <c r="F149" s="459"/>
      <c r="G149" s="459"/>
      <c r="H149" s="459"/>
      <c r="I149" s="460"/>
      <c r="J149"/>
    </row>
    <row r="150" spans="1:10" ht="12.75">
      <c r="A150" s="339"/>
      <c r="B150" s="7"/>
      <c r="C150" s="458"/>
      <c r="D150" s="459"/>
      <c r="E150" s="459"/>
      <c r="F150" s="459"/>
      <c r="G150" s="459"/>
      <c r="H150" s="459"/>
      <c r="I150" s="460"/>
      <c r="J150"/>
    </row>
    <row r="151" spans="1:10" ht="12.75">
      <c r="A151" s="339"/>
      <c r="B151" s="7"/>
      <c r="C151" s="461"/>
      <c r="D151" s="462"/>
      <c r="E151" s="462"/>
      <c r="F151" s="462"/>
      <c r="G151" s="462"/>
      <c r="H151" s="462"/>
      <c r="I151" s="463"/>
      <c r="J151"/>
    </row>
    <row r="152" spans="1:10" ht="12.75" customHeight="1">
      <c r="A152" s="339"/>
      <c r="B152" s="7"/>
      <c r="C152" s="22"/>
      <c r="D152" s="50"/>
      <c r="E152" s="50"/>
      <c r="F152" s="50"/>
      <c r="G152" s="50"/>
      <c r="H152" s="50"/>
      <c r="I152" s="240"/>
      <c r="J152"/>
    </row>
    <row r="153" spans="1:10" ht="12.75">
      <c r="A153" s="339"/>
      <c r="B153" s="7"/>
      <c r="C153" s="61" t="s">
        <v>6</v>
      </c>
      <c r="D153" s="34"/>
      <c r="E153" s="34"/>
      <c r="F153" s="34"/>
      <c r="G153" s="34"/>
      <c r="H153" s="34"/>
      <c r="I153" s="343"/>
      <c r="J153"/>
    </row>
    <row r="154" spans="1:10" ht="12.75">
      <c r="A154" s="339"/>
      <c r="B154" s="342" t="s">
        <v>337</v>
      </c>
      <c r="C154" s="429"/>
      <c r="D154" s="430"/>
      <c r="E154" s="431"/>
      <c r="F154" s="431"/>
      <c r="G154" s="431"/>
      <c r="H154" s="432"/>
      <c r="I154" s="435"/>
      <c r="J154"/>
    </row>
    <row r="155" spans="1:10" ht="12.75" customHeight="1">
      <c r="A155" s="339"/>
      <c r="B155" s="7"/>
      <c r="C155" s="63" t="s">
        <v>7</v>
      </c>
      <c r="D155" s="2"/>
      <c r="E155" s="2"/>
      <c r="F155" s="2"/>
      <c r="G155" s="2"/>
      <c r="H155" s="34"/>
      <c r="I155" s="214"/>
      <c r="J155"/>
    </row>
    <row r="156" spans="1:10" ht="12.75">
      <c r="A156" s="339"/>
      <c r="B156" s="7"/>
      <c r="C156" s="429"/>
      <c r="D156" s="430"/>
      <c r="E156" s="431"/>
      <c r="F156" s="431"/>
      <c r="G156" s="431"/>
      <c r="H156" s="432"/>
      <c r="I156" s="435"/>
      <c r="J156"/>
    </row>
    <row r="157" spans="1:10" ht="12.75">
      <c r="A157" s="339"/>
      <c r="B157" s="7"/>
      <c r="C157" s="60" t="s">
        <v>29</v>
      </c>
      <c r="D157" s="2"/>
      <c r="E157" s="2"/>
      <c r="F157" s="2"/>
      <c r="G157" s="2"/>
      <c r="H157" s="2"/>
      <c r="I157" s="214"/>
      <c r="J157"/>
    </row>
    <row r="158" spans="1:10" ht="12.75">
      <c r="A158" s="339"/>
      <c r="B158" s="7"/>
      <c r="C158" s="429"/>
      <c r="D158" s="430"/>
      <c r="E158" s="431"/>
      <c r="F158" s="431"/>
      <c r="G158" s="431"/>
      <c r="H158" s="432"/>
      <c r="I158" s="435"/>
      <c r="J158"/>
    </row>
    <row r="159" spans="1:9" ht="12.75">
      <c r="A159" s="307"/>
      <c r="B159" s="105"/>
      <c r="C159" s="95"/>
      <c r="D159" s="95"/>
      <c r="E159" s="95"/>
      <c r="F159" s="95"/>
      <c r="G159" s="95"/>
      <c r="H159" s="95"/>
      <c r="I159" s="328"/>
    </row>
    <row r="160" spans="1:9" ht="13.5" thickBot="1">
      <c r="A160" s="344"/>
      <c r="B160" s="345"/>
      <c r="C160" s="346"/>
      <c r="D160" s="346"/>
      <c r="E160" s="346"/>
      <c r="F160" s="346"/>
      <c r="G160" s="346"/>
      <c r="H160" s="346"/>
      <c r="I160" s="347"/>
    </row>
  </sheetData>
  <sheetProtection/>
  <mergeCells count="1">
    <mergeCell ref="B3:E3"/>
  </mergeCells>
  <printOptions/>
  <pageMargins left="0.5118110236220472" right="0.5118110236220472" top="0.6692913385826772" bottom="0.5905511811023623" header="0" footer="0.31496062992125984"/>
  <pageSetup blackAndWhite="1" cellComments="asDisplayed" horizontalDpi="600" verticalDpi="600" orientation="portrait" pageOrder="overThenDown" scale="97" r:id="rId1"/>
  <rowBreaks count="3" manualBreakCount="3">
    <brk id="72" max="8" man="1"/>
    <brk id="115" max="8" man="1"/>
    <brk id="145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zoomScaleSheetLayoutView="100" zoomScalePageLayoutView="0" workbookViewId="0" topLeftCell="A1">
      <selection activeCell="L40" sqref="L40"/>
    </sheetView>
  </sheetViews>
  <sheetFormatPr defaultColWidth="9.33203125" defaultRowHeight="12.75"/>
  <cols>
    <col min="1" max="1" width="3.16015625" style="0" customWidth="1"/>
    <col min="2" max="2" width="5.16015625" style="0" customWidth="1"/>
    <col min="3" max="3" width="12.16015625" style="0" customWidth="1"/>
    <col min="4" max="4" width="4.5" style="0" customWidth="1"/>
    <col min="5" max="5" width="20.5" style="0" customWidth="1"/>
    <col min="6" max="6" width="4.66015625" style="0" customWidth="1"/>
    <col min="7" max="7" width="23.66015625" style="0" customWidth="1"/>
    <col min="8" max="8" width="3.33203125" style="0" customWidth="1"/>
    <col min="9" max="9" width="20.66015625" style="0" customWidth="1"/>
  </cols>
  <sheetData>
    <row r="1" spans="1:9" ht="15.75">
      <c r="A1" s="302"/>
      <c r="B1" s="303"/>
      <c r="C1" s="304"/>
      <c r="D1" s="304"/>
      <c r="E1" s="304"/>
      <c r="F1" s="304"/>
      <c r="G1" s="304"/>
      <c r="H1" s="305"/>
      <c r="I1" s="306"/>
    </row>
    <row r="2" spans="1:9" ht="12.75">
      <c r="A2" s="307"/>
      <c r="B2" s="97" t="s">
        <v>4</v>
      </c>
      <c r="C2" s="98"/>
      <c r="D2" s="98"/>
      <c r="E2" s="99"/>
      <c r="F2" s="308"/>
      <c r="G2" s="100" t="s">
        <v>105</v>
      </c>
      <c r="H2" s="309"/>
      <c r="I2" s="310" t="s">
        <v>5</v>
      </c>
    </row>
    <row r="3" spans="1:9" ht="15.75">
      <c r="A3" s="307"/>
      <c r="B3" s="612"/>
      <c r="C3" s="613"/>
      <c r="D3" s="613"/>
      <c r="E3" s="614"/>
      <c r="F3" s="311"/>
      <c r="G3" s="190"/>
      <c r="H3" s="312"/>
      <c r="I3" s="313"/>
    </row>
    <row r="4" spans="1:9" ht="12.75">
      <c r="A4" s="307"/>
      <c r="B4" s="97" t="s">
        <v>6</v>
      </c>
      <c r="C4" s="98"/>
      <c r="D4" s="98"/>
      <c r="E4" s="100" t="s">
        <v>7</v>
      </c>
      <c r="F4" s="308"/>
      <c r="G4" s="308"/>
      <c r="H4" s="309"/>
      <c r="I4" s="310" t="s">
        <v>8</v>
      </c>
    </row>
    <row r="5" spans="1:9" ht="15.75">
      <c r="A5" s="307"/>
      <c r="B5" s="101"/>
      <c r="C5" s="102"/>
      <c r="D5" s="103"/>
      <c r="E5" s="104"/>
      <c r="F5" s="311"/>
      <c r="G5" s="110"/>
      <c r="H5" s="312"/>
      <c r="I5" s="314"/>
    </row>
    <row r="6" spans="1:9" ht="12.75">
      <c r="A6" s="307"/>
      <c r="B6" s="105"/>
      <c r="C6" s="315"/>
      <c r="D6" s="110"/>
      <c r="E6" s="110"/>
      <c r="F6" s="110"/>
      <c r="G6" s="110"/>
      <c r="H6" s="95"/>
      <c r="I6" s="316"/>
    </row>
    <row r="7" spans="1:9" ht="12.75">
      <c r="A7" s="307"/>
      <c r="B7" s="105"/>
      <c r="C7" s="110"/>
      <c r="D7" s="110"/>
      <c r="E7" s="110"/>
      <c r="F7" s="110"/>
      <c r="G7" s="110"/>
      <c r="H7" s="95"/>
      <c r="I7" s="316"/>
    </row>
    <row r="8" spans="1:9" ht="12.75">
      <c r="A8" s="307"/>
      <c r="B8" s="105"/>
      <c r="C8" s="110"/>
      <c r="D8" s="110"/>
      <c r="E8" s="110"/>
      <c r="F8" s="110"/>
      <c r="G8" s="110"/>
      <c r="H8" s="95"/>
      <c r="I8" s="317" t="s">
        <v>9</v>
      </c>
    </row>
    <row r="9" spans="1:9" ht="12.75">
      <c r="A9" s="307"/>
      <c r="B9" s="105"/>
      <c r="C9" s="110"/>
      <c r="D9" s="110"/>
      <c r="E9" s="110"/>
      <c r="F9" s="110"/>
      <c r="G9" s="110"/>
      <c r="H9" s="95"/>
      <c r="I9" s="316"/>
    </row>
    <row r="10" spans="1:9" ht="12.75">
      <c r="A10" s="307"/>
      <c r="B10" s="105"/>
      <c r="C10" s="110"/>
      <c r="D10" s="110"/>
      <c r="E10" s="110"/>
      <c r="F10" s="110"/>
      <c r="G10" s="110"/>
      <c r="H10" s="95"/>
      <c r="I10" s="316"/>
    </row>
    <row r="11" spans="1:9" ht="15.75">
      <c r="A11" s="307"/>
      <c r="B11" s="106" t="s">
        <v>388</v>
      </c>
      <c r="C11" s="106" t="s">
        <v>104</v>
      </c>
      <c r="D11" s="107"/>
      <c r="E11" s="107"/>
      <c r="F11" s="122"/>
      <c r="G11" s="107"/>
      <c r="H11" s="108"/>
      <c r="I11" s="318"/>
    </row>
    <row r="12" spans="1:9" ht="15.75">
      <c r="A12" s="307"/>
      <c r="B12" s="109"/>
      <c r="C12" s="109"/>
      <c r="D12" s="110"/>
      <c r="E12" s="110"/>
      <c r="F12" s="105"/>
      <c r="G12" s="110"/>
      <c r="H12" s="95"/>
      <c r="I12" s="316"/>
    </row>
    <row r="13" spans="1:9" ht="12.75">
      <c r="A13" s="216"/>
      <c r="B13" s="55" t="s">
        <v>389</v>
      </c>
      <c r="C13" s="41" t="s">
        <v>91</v>
      </c>
      <c r="D13" s="41"/>
      <c r="E13" s="186"/>
      <c r="F13" s="52"/>
      <c r="G13" s="52"/>
      <c r="H13" s="182"/>
      <c r="I13" s="425"/>
    </row>
    <row r="14" spans="1:9" ht="12.75">
      <c r="A14" s="216"/>
      <c r="B14" s="23"/>
      <c r="C14" s="22"/>
      <c r="D14" s="22"/>
      <c r="E14" s="43"/>
      <c r="F14" s="39"/>
      <c r="G14" s="39"/>
      <c r="H14" s="50"/>
      <c r="I14" s="348"/>
    </row>
    <row r="15" spans="1:9" ht="15.75">
      <c r="A15" s="216"/>
      <c r="B15" s="23"/>
      <c r="C15" s="38" t="s">
        <v>40</v>
      </c>
      <c r="D15" s="22"/>
      <c r="E15" s="43"/>
      <c r="F15" s="39"/>
      <c r="G15" s="39"/>
      <c r="H15" s="50"/>
      <c r="I15" s="343"/>
    </row>
    <row r="16" spans="1:9" ht="12.75">
      <c r="A16" s="216"/>
      <c r="B16" s="55" t="s">
        <v>390</v>
      </c>
      <c r="C16" s="41" t="s">
        <v>397</v>
      </c>
      <c r="D16" s="41"/>
      <c r="E16" s="41"/>
      <c r="F16" s="52"/>
      <c r="G16" s="52"/>
      <c r="H16" s="182"/>
      <c r="I16" s="424">
        <f>0.1*I13</f>
        <v>0</v>
      </c>
    </row>
    <row r="17" spans="1:9" ht="12.75" customHeight="1">
      <c r="A17" s="307"/>
      <c r="B17" s="109"/>
      <c r="C17" s="109"/>
      <c r="D17" s="110"/>
      <c r="E17" s="110"/>
      <c r="F17" s="105"/>
      <c r="G17" s="110"/>
      <c r="H17" s="95"/>
      <c r="I17" s="316"/>
    </row>
    <row r="18" spans="1:9" ht="12.75">
      <c r="A18" s="216"/>
      <c r="B18" s="50"/>
      <c r="C18" s="50"/>
      <c r="D18" s="50"/>
      <c r="E18" s="50"/>
      <c r="F18" s="50"/>
      <c r="G18" s="50"/>
      <c r="H18" s="50"/>
      <c r="I18" s="240"/>
    </row>
    <row r="19" spans="1:10" s="96" customFormat="1" ht="12.75">
      <c r="A19" s="339"/>
      <c r="B19" s="7"/>
      <c r="C19" s="60" t="s">
        <v>28</v>
      </c>
      <c r="D19" s="7"/>
      <c r="E19" s="7"/>
      <c r="F19" s="340"/>
      <c r="G19" s="7"/>
      <c r="H19" s="7"/>
      <c r="I19" s="341"/>
      <c r="J19"/>
    </row>
    <row r="20" spans="1:10" s="96" customFormat="1" ht="12.75">
      <c r="A20" s="339"/>
      <c r="B20" s="342" t="s">
        <v>391</v>
      </c>
      <c r="C20" s="455"/>
      <c r="D20" s="456"/>
      <c r="E20" s="456"/>
      <c r="F20" s="456"/>
      <c r="G20" s="456"/>
      <c r="H20" s="456"/>
      <c r="I20" s="457"/>
      <c r="J20"/>
    </row>
    <row r="21" spans="1:10" s="96" customFormat="1" ht="12.75">
      <c r="A21" s="339"/>
      <c r="B21" s="7"/>
      <c r="C21" s="458"/>
      <c r="D21" s="459"/>
      <c r="E21" s="459"/>
      <c r="F21" s="459"/>
      <c r="G21" s="459"/>
      <c r="H21" s="459"/>
      <c r="I21" s="460"/>
      <c r="J21"/>
    </row>
    <row r="22" spans="1:10" s="96" customFormat="1" ht="12.75">
      <c r="A22" s="339"/>
      <c r="B22" s="7"/>
      <c r="C22" s="458"/>
      <c r="D22" s="459"/>
      <c r="E22" s="459"/>
      <c r="F22" s="459"/>
      <c r="G22" s="459"/>
      <c r="H22" s="459"/>
      <c r="I22" s="460"/>
      <c r="J22"/>
    </row>
    <row r="23" spans="1:10" s="96" customFormat="1" ht="12.75" customHeight="1">
      <c r="A23" s="339"/>
      <c r="B23" s="7"/>
      <c r="C23" s="458"/>
      <c r="D23" s="459"/>
      <c r="E23" s="459"/>
      <c r="F23" s="459"/>
      <c r="G23" s="459"/>
      <c r="H23" s="459"/>
      <c r="I23" s="460"/>
      <c r="J23"/>
    </row>
    <row r="24" spans="1:10" s="96" customFormat="1" ht="12.75">
      <c r="A24" s="339"/>
      <c r="B24" s="7"/>
      <c r="C24" s="458"/>
      <c r="D24" s="459"/>
      <c r="E24" s="459"/>
      <c r="F24" s="459"/>
      <c r="G24" s="459"/>
      <c r="H24" s="459"/>
      <c r="I24" s="460"/>
      <c r="J24"/>
    </row>
    <row r="25" spans="1:10" s="96" customFormat="1" ht="12.75">
      <c r="A25" s="339"/>
      <c r="B25" s="7"/>
      <c r="C25" s="461"/>
      <c r="D25" s="462"/>
      <c r="E25" s="462"/>
      <c r="F25" s="462"/>
      <c r="G25" s="462"/>
      <c r="H25" s="462"/>
      <c r="I25" s="463"/>
      <c r="J25"/>
    </row>
    <row r="26" spans="1:10" s="96" customFormat="1" ht="12.75" customHeight="1">
      <c r="A26" s="339"/>
      <c r="B26" s="7"/>
      <c r="C26" s="22"/>
      <c r="D26" s="50"/>
      <c r="E26" s="50"/>
      <c r="F26" s="50"/>
      <c r="G26" s="50"/>
      <c r="H26" s="50"/>
      <c r="I26" s="240"/>
      <c r="J26"/>
    </row>
    <row r="27" spans="1:10" s="96" customFormat="1" ht="12.75">
      <c r="A27" s="339"/>
      <c r="B27" s="7"/>
      <c r="C27" s="61" t="s">
        <v>6</v>
      </c>
      <c r="D27" s="34"/>
      <c r="E27" s="34"/>
      <c r="F27" s="34"/>
      <c r="G27" s="34"/>
      <c r="H27" s="34"/>
      <c r="I27" s="343"/>
      <c r="J27"/>
    </row>
    <row r="28" spans="1:10" s="96" customFormat="1" ht="12.75">
      <c r="A28" s="339"/>
      <c r="B28" s="342" t="s">
        <v>392</v>
      </c>
      <c r="C28" s="429"/>
      <c r="D28" s="430"/>
      <c r="E28" s="431"/>
      <c r="F28" s="431"/>
      <c r="G28" s="431"/>
      <c r="H28" s="432"/>
      <c r="I28" s="435"/>
      <c r="J28"/>
    </row>
    <row r="29" spans="1:10" s="96" customFormat="1" ht="12.75" customHeight="1">
      <c r="A29" s="339"/>
      <c r="B29" s="7"/>
      <c r="C29" s="63" t="s">
        <v>7</v>
      </c>
      <c r="D29" s="2"/>
      <c r="E29" s="2"/>
      <c r="F29" s="2"/>
      <c r="G29" s="2"/>
      <c r="H29" s="34"/>
      <c r="I29" s="214"/>
      <c r="J29"/>
    </row>
    <row r="30" spans="1:10" s="96" customFormat="1" ht="12.75">
      <c r="A30" s="339"/>
      <c r="B30" s="7"/>
      <c r="C30" s="429"/>
      <c r="D30" s="430"/>
      <c r="E30" s="431"/>
      <c r="F30" s="431"/>
      <c r="G30" s="431"/>
      <c r="H30" s="432"/>
      <c r="I30" s="435"/>
      <c r="J30"/>
    </row>
    <row r="31" spans="1:10" s="96" customFormat="1" ht="12.75">
      <c r="A31" s="339"/>
      <c r="B31" s="7"/>
      <c r="C31" s="60" t="s">
        <v>29</v>
      </c>
      <c r="D31" s="2"/>
      <c r="E31" s="2"/>
      <c r="F31" s="2"/>
      <c r="G31" s="2"/>
      <c r="H31" s="2"/>
      <c r="I31" s="214"/>
      <c r="J31"/>
    </row>
    <row r="32" spans="1:10" s="96" customFormat="1" ht="12.75">
      <c r="A32" s="339"/>
      <c r="B32" s="7"/>
      <c r="C32" s="429"/>
      <c r="D32" s="430"/>
      <c r="E32" s="431"/>
      <c r="F32" s="431"/>
      <c r="G32" s="431"/>
      <c r="H32" s="432"/>
      <c r="I32" s="435"/>
      <c r="J32"/>
    </row>
    <row r="33" spans="1:9" ht="12.75">
      <c r="A33" s="216"/>
      <c r="B33" s="50"/>
      <c r="C33" s="50"/>
      <c r="D33" s="50"/>
      <c r="E33" s="50"/>
      <c r="F33" s="50"/>
      <c r="G33" s="50"/>
      <c r="H33" s="50"/>
      <c r="I33" s="240"/>
    </row>
    <row r="34" spans="1:9" ht="12.75">
      <c r="A34" s="216"/>
      <c r="B34" s="50"/>
      <c r="C34" s="50"/>
      <c r="D34" s="50"/>
      <c r="E34" s="50"/>
      <c r="F34" s="50"/>
      <c r="G34" s="50"/>
      <c r="H34" s="50"/>
      <c r="I34" s="240"/>
    </row>
    <row r="35" spans="1:9" ht="13.5" thickBot="1">
      <c r="A35" s="349"/>
      <c r="B35" s="350"/>
      <c r="C35" s="350"/>
      <c r="D35" s="350"/>
      <c r="E35" s="350"/>
      <c r="F35" s="350"/>
      <c r="G35" s="350"/>
      <c r="H35" s="350"/>
      <c r="I35" s="351"/>
    </row>
  </sheetData>
  <sheetProtection/>
  <mergeCells count="1">
    <mergeCell ref="B3:E3"/>
  </mergeCells>
  <printOptions/>
  <pageMargins left="0.7874015748031497" right="0.3937007874015748" top="0.7874015748031497" bottom="0.6692913385826772" header="0" footer="0"/>
  <pageSetup blackAndWhite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64"/>
  <sheetViews>
    <sheetView zoomScaleSheetLayoutView="100" zoomScalePageLayoutView="0" workbookViewId="0" topLeftCell="A1">
      <selection activeCell="S17" sqref="S17"/>
    </sheetView>
  </sheetViews>
  <sheetFormatPr defaultColWidth="9.66015625" defaultRowHeight="12.75"/>
  <cols>
    <col min="1" max="1" width="2.83203125" style="28" customWidth="1"/>
    <col min="2" max="2" width="5.83203125" style="28" customWidth="1"/>
    <col min="3" max="3" width="9.33203125" style="28" customWidth="1"/>
    <col min="4" max="4" width="10.16015625" style="28" customWidth="1"/>
    <col min="5" max="5" width="32.33203125" style="28" customWidth="1"/>
    <col min="6" max="6" width="20" style="28" customWidth="1"/>
    <col min="7" max="7" width="10.66015625" style="28" bestFit="1" customWidth="1"/>
    <col min="8" max="8" width="13.83203125" style="28" bestFit="1" customWidth="1"/>
    <col min="9" max="9" width="14.5" style="28" customWidth="1"/>
    <col min="10" max="10" width="15.16015625" style="28" customWidth="1"/>
    <col min="11" max="11" width="16.16015625" style="28" customWidth="1"/>
    <col min="12" max="16384" width="9.66015625" style="28" customWidth="1"/>
  </cols>
  <sheetData>
    <row r="1" spans="1:11" s="7" customFormat="1" ht="15.75">
      <c r="A1" s="1"/>
      <c r="B1" s="5"/>
      <c r="C1" s="1"/>
      <c r="D1" s="1"/>
      <c r="E1" s="1"/>
      <c r="F1" s="1"/>
      <c r="G1" s="1"/>
      <c r="H1" s="1"/>
      <c r="I1" s="1"/>
      <c r="K1" s="6"/>
    </row>
    <row r="2" spans="1:11" s="7" customFormat="1" ht="9" customHeight="1">
      <c r="A2" s="4"/>
      <c r="B2" s="8" t="s">
        <v>4</v>
      </c>
      <c r="C2" s="9"/>
      <c r="D2" s="9"/>
      <c r="E2" s="9"/>
      <c r="F2" s="10"/>
      <c r="H2" s="11" t="s">
        <v>105</v>
      </c>
      <c r="I2" s="12"/>
      <c r="J2" s="88"/>
      <c r="K2" s="89" t="s">
        <v>5</v>
      </c>
    </row>
    <row r="3" spans="1:11" s="7" customFormat="1" ht="15.75" customHeight="1">
      <c r="A3" s="1"/>
      <c r="B3" s="13"/>
      <c r="C3" s="3"/>
      <c r="D3" s="25"/>
      <c r="E3" s="25"/>
      <c r="F3" s="16"/>
      <c r="H3" s="191"/>
      <c r="J3" s="88"/>
      <c r="K3" s="90"/>
    </row>
    <row r="4" spans="1:11" s="7" customFormat="1" ht="9" customHeight="1">
      <c r="A4" s="4"/>
      <c r="B4" s="8" t="s">
        <v>6</v>
      </c>
      <c r="C4" s="9"/>
      <c r="D4" s="26"/>
      <c r="E4" s="8" t="s">
        <v>7</v>
      </c>
      <c r="F4" s="10"/>
      <c r="G4" s="4"/>
      <c r="H4" s="4"/>
      <c r="I4" s="12"/>
      <c r="J4" s="88"/>
      <c r="K4" s="89" t="s">
        <v>8</v>
      </c>
    </row>
    <row r="5" spans="1:11" s="7" customFormat="1" ht="15.75" customHeight="1">
      <c r="A5" s="1"/>
      <c r="B5" s="14"/>
      <c r="C5" s="15"/>
      <c r="D5" s="15"/>
      <c r="E5" s="27"/>
      <c r="F5" s="16"/>
      <c r="G5" s="17"/>
      <c r="H5" s="1"/>
      <c r="J5" s="88"/>
      <c r="K5" s="91"/>
    </row>
    <row r="6" spans="1:11" s="7" customFormat="1" ht="15.75" customHeight="1">
      <c r="A6" s="1"/>
      <c r="B6" s="23"/>
      <c r="E6" s="29"/>
      <c r="G6" s="17"/>
      <c r="H6" s="1"/>
      <c r="K6" s="29"/>
    </row>
    <row r="7" s="7" customFormat="1" ht="12.75" customHeight="1"/>
    <row r="8" s="7" customFormat="1" ht="12.75" customHeight="1">
      <c r="F8" s="426"/>
    </row>
    <row r="9" spans="1:11" s="20" customFormat="1" ht="12.75">
      <c r="A9" s="7"/>
      <c r="B9" s="18"/>
      <c r="C9" s="50"/>
      <c r="D9" s="50"/>
      <c r="E9" s="50"/>
      <c r="F9" s="50"/>
      <c r="G9" s="7"/>
      <c r="H9" s="7"/>
      <c r="I9" s="7"/>
      <c r="J9" s="28"/>
      <c r="K9" s="19" t="s">
        <v>418</v>
      </c>
    </row>
    <row r="10" spans="1:11" ht="12.75" customHeight="1">
      <c r="A10" s="1"/>
      <c r="B10" s="29"/>
      <c r="C10" s="7"/>
      <c r="D10" s="7"/>
      <c r="E10" s="7"/>
      <c r="F10" s="29"/>
      <c r="G10" s="21"/>
      <c r="H10" s="30"/>
      <c r="I10" s="30"/>
      <c r="J10" s="21"/>
      <c r="K10" s="1"/>
    </row>
    <row r="11" spans="1:11" ht="15" customHeight="1">
      <c r="A11" s="31"/>
      <c r="B11" s="32" t="s">
        <v>221</v>
      </c>
      <c r="C11" s="32" t="s">
        <v>30</v>
      </c>
      <c r="D11" s="33"/>
      <c r="E11" s="33"/>
      <c r="F11" s="33"/>
      <c r="G11" s="34"/>
      <c r="H11" s="35"/>
      <c r="I11" s="36"/>
      <c r="J11" s="37"/>
      <c r="K11" s="32"/>
    </row>
    <row r="12" spans="1:11" ht="12.75" customHeight="1">
      <c r="A12" s="31"/>
      <c r="B12" s="62"/>
      <c r="C12" s="42"/>
      <c r="D12" s="42"/>
      <c r="E12" s="42"/>
      <c r="F12" s="42"/>
      <c r="G12" s="73"/>
      <c r="H12" s="73"/>
      <c r="I12" s="42"/>
      <c r="J12" s="7"/>
      <c r="K12" s="39"/>
    </row>
    <row r="13" spans="1:10" ht="12.75" customHeight="1">
      <c r="A13" s="31"/>
      <c r="B13" s="56"/>
      <c r="C13" s="62"/>
      <c r="D13" s="62"/>
      <c r="E13" s="50"/>
      <c r="H13" s="73">
        <v>1</v>
      </c>
      <c r="I13" s="73">
        <v>2</v>
      </c>
      <c r="J13" s="73">
        <v>3</v>
      </c>
    </row>
    <row r="14" spans="1:10" ht="12.75" customHeight="1">
      <c r="A14" s="31"/>
      <c r="B14" s="23"/>
      <c r="C14" s="24"/>
      <c r="D14" s="24"/>
      <c r="E14" s="17"/>
      <c r="G14" s="93"/>
      <c r="H14" s="67" t="s">
        <v>0</v>
      </c>
      <c r="I14" s="615" t="s">
        <v>10</v>
      </c>
      <c r="J14" s="616"/>
    </row>
    <row r="15" spans="1:10" ht="12.75" customHeight="1">
      <c r="A15" s="31"/>
      <c r="B15" s="23"/>
      <c r="C15" s="22"/>
      <c r="D15" s="40"/>
      <c r="E15" s="17"/>
      <c r="G15" s="93"/>
      <c r="H15" s="66" t="s">
        <v>11</v>
      </c>
      <c r="I15" s="86" t="s">
        <v>3</v>
      </c>
      <c r="J15" s="86" t="s">
        <v>1</v>
      </c>
    </row>
    <row r="16" spans="1:10" ht="12.75" customHeight="1">
      <c r="A16" s="31"/>
      <c r="B16" s="23"/>
      <c r="C16" s="22"/>
      <c r="D16" s="40"/>
      <c r="E16" s="17"/>
      <c r="G16" s="93"/>
      <c r="H16" s="68" t="s">
        <v>21</v>
      </c>
      <c r="I16" s="94" t="s">
        <v>2</v>
      </c>
      <c r="J16" s="94" t="s">
        <v>2</v>
      </c>
    </row>
    <row r="17" spans="1:10" s="39" customFormat="1" ht="12.75" customHeight="1">
      <c r="A17" s="42"/>
      <c r="B17" s="55" t="s">
        <v>152</v>
      </c>
      <c r="C17" s="41" t="s">
        <v>402</v>
      </c>
      <c r="D17" s="22"/>
      <c r="E17" s="43"/>
      <c r="F17" s="52"/>
      <c r="G17" s="87"/>
      <c r="H17" s="187"/>
      <c r="I17" s="187"/>
      <c r="J17" s="187"/>
    </row>
    <row r="18" spans="1:10" ht="12.75" customHeight="1">
      <c r="A18" s="31"/>
      <c r="B18" s="55" t="s">
        <v>153</v>
      </c>
      <c r="C18" s="44" t="s">
        <v>403</v>
      </c>
      <c r="D18" s="44"/>
      <c r="E18" s="44"/>
      <c r="F18" s="51"/>
      <c r="G18" s="51"/>
      <c r="H18" s="188"/>
      <c r="I18" s="188"/>
      <c r="J18" s="188"/>
    </row>
    <row r="19" spans="1:10" ht="12.75" customHeight="1">
      <c r="A19" s="31"/>
      <c r="B19" s="55" t="s">
        <v>154</v>
      </c>
      <c r="C19" s="44" t="s">
        <v>419</v>
      </c>
      <c r="D19" s="44"/>
      <c r="E19" s="269"/>
      <c r="F19" s="51"/>
      <c r="G19" s="51"/>
      <c r="H19" s="189"/>
      <c r="I19" s="189"/>
      <c r="J19" s="189"/>
    </row>
    <row r="20" spans="1:10" ht="12.75" customHeight="1">
      <c r="A20" s="31"/>
      <c r="B20" s="55" t="s">
        <v>155</v>
      </c>
      <c r="C20" s="44" t="s">
        <v>404</v>
      </c>
      <c r="D20" s="44"/>
      <c r="E20" s="269"/>
      <c r="F20" s="51"/>
      <c r="G20" s="51"/>
      <c r="H20" s="189"/>
      <c r="I20" s="189"/>
      <c r="J20" s="189"/>
    </row>
    <row r="21" spans="1:10" ht="12.75" customHeight="1">
      <c r="A21" s="31"/>
      <c r="B21" s="55" t="s">
        <v>156</v>
      </c>
      <c r="C21" s="44" t="s">
        <v>421</v>
      </c>
      <c r="D21" s="44"/>
      <c r="E21" s="269"/>
      <c r="F21" s="51"/>
      <c r="G21" s="51"/>
      <c r="H21" s="189"/>
      <c r="I21" s="189"/>
      <c r="J21" s="189"/>
    </row>
    <row r="22" spans="1:10" ht="12.75" customHeight="1">
      <c r="A22" s="31"/>
      <c r="B22" s="55" t="s">
        <v>157</v>
      </c>
      <c r="C22" s="44" t="s">
        <v>420</v>
      </c>
      <c r="D22" s="44"/>
      <c r="E22" s="269"/>
      <c r="F22" s="51"/>
      <c r="G22" s="51"/>
      <c r="H22" s="189"/>
      <c r="I22" s="189"/>
      <c r="J22" s="189"/>
    </row>
    <row r="23" spans="1:10" ht="12.75" customHeight="1">
      <c r="A23" s="31"/>
      <c r="B23" s="270"/>
      <c r="C23" s="23"/>
      <c r="D23" s="22"/>
      <c r="E23" s="46"/>
      <c r="F23" s="47"/>
      <c r="G23" s="48"/>
      <c r="H23" s="48"/>
      <c r="I23" s="48"/>
      <c r="J23" s="48"/>
    </row>
    <row r="24" spans="1:11" ht="12.75" customHeight="1">
      <c r="A24" s="31"/>
      <c r="B24" s="56"/>
      <c r="C24" s="62"/>
      <c r="D24" s="62"/>
      <c r="E24" s="50"/>
      <c r="F24" s="73">
        <v>1</v>
      </c>
      <c r="G24" s="73">
        <v>2</v>
      </c>
      <c r="H24" s="73">
        <v>3</v>
      </c>
      <c r="I24" s="73">
        <v>4</v>
      </c>
      <c r="J24" s="73">
        <v>5</v>
      </c>
      <c r="K24" s="73">
        <v>6</v>
      </c>
    </row>
    <row r="25" spans="1:11" ht="12.75" customHeight="1">
      <c r="A25" s="31"/>
      <c r="B25" s="23"/>
      <c r="C25" s="22"/>
      <c r="D25" s="40"/>
      <c r="E25" s="22"/>
      <c r="F25" s="67" t="s">
        <v>12</v>
      </c>
      <c r="G25" s="67" t="s">
        <v>13</v>
      </c>
      <c r="H25" s="67" t="s">
        <v>14</v>
      </c>
      <c r="I25" s="67" t="s">
        <v>15</v>
      </c>
      <c r="J25" s="67" t="s">
        <v>16</v>
      </c>
      <c r="K25" s="70" t="s">
        <v>17</v>
      </c>
    </row>
    <row r="26" spans="1:11" ht="12.75" customHeight="1">
      <c r="A26" s="31"/>
      <c r="B26" s="23" t="s">
        <v>405</v>
      </c>
      <c r="C26" s="22"/>
      <c r="D26" s="40"/>
      <c r="E26" s="22"/>
      <c r="F26" s="68" t="s">
        <v>19</v>
      </c>
      <c r="G26" s="68" t="s">
        <v>21</v>
      </c>
      <c r="H26" s="68" t="s">
        <v>21</v>
      </c>
      <c r="I26" s="68" t="s">
        <v>22</v>
      </c>
      <c r="J26" s="68" t="s">
        <v>21</v>
      </c>
      <c r="K26" s="94" t="s">
        <v>21</v>
      </c>
    </row>
    <row r="27" spans="1:11" ht="12.75" customHeight="1">
      <c r="A27" s="31"/>
      <c r="B27" s="55" t="s">
        <v>158</v>
      </c>
      <c r="C27" s="41" t="s">
        <v>92</v>
      </c>
      <c r="D27" s="41"/>
      <c r="E27" s="41"/>
      <c r="F27" s="189">
        <v>1</v>
      </c>
      <c r="G27" s="189"/>
      <c r="H27" s="189"/>
      <c r="I27" s="189"/>
      <c r="J27" s="189"/>
      <c r="K27" s="189"/>
    </row>
    <row r="28" spans="1:11" s="39" customFormat="1" ht="12.75" customHeight="1">
      <c r="A28" s="42"/>
      <c r="B28" s="55" t="s">
        <v>159</v>
      </c>
      <c r="C28" s="44" t="s">
        <v>93</v>
      </c>
      <c r="D28" s="44"/>
      <c r="E28" s="41"/>
      <c r="F28" s="189">
        <v>1</v>
      </c>
      <c r="G28" s="189"/>
      <c r="H28" s="189"/>
      <c r="I28" s="189"/>
      <c r="J28" s="189"/>
      <c r="K28" s="189"/>
    </row>
    <row r="29" spans="1:11" ht="12.75" customHeight="1">
      <c r="A29" s="31"/>
      <c r="B29" s="55" t="s">
        <v>160</v>
      </c>
      <c r="C29" s="41" t="s">
        <v>94</v>
      </c>
      <c r="D29" s="41"/>
      <c r="E29" s="41"/>
      <c r="F29" s="189">
        <v>1</v>
      </c>
      <c r="G29" s="189"/>
      <c r="H29" s="189"/>
      <c r="I29" s="189"/>
      <c r="J29" s="189"/>
      <c r="K29" s="189"/>
    </row>
    <row r="30" spans="1:11" ht="12.75" customHeight="1">
      <c r="A30" s="31"/>
      <c r="B30" s="55" t="s">
        <v>161</v>
      </c>
      <c r="C30" s="44" t="s">
        <v>95</v>
      </c>
      <c r="D30" s="44"/>
      <c r="E30" s="41"/>
      <c r="F30" s="189">
        <v>1</v>
      </c>
      <c r="G30" s="189"/>
      <c r="H30" s="77"/>
      <c r="I30" s="189"/>
      <c r="J30" s="77"/>
      <c r="K30" s="189"/>
    </row>
    <row r="31" spans="1:11" ht="12.75" customHeight="1">
      <c r="A31" s="31"/>
      <c r="B31" s="55" t="s">
        <v>162</v>
      </c>
      <c r="C31" s="44" t="s">
        <v>96</v>
      </c>
      <c r="D31" s="44"/>
      <c r="E31" s="41"/>
      <c r="F31" s="189">
        <v>1</v>
      </c>
      <c r="G31" s="189"/>
      <c r="H31" s="81"/>
      <c r="I31" s="189"/>
      <c r="J31" s="81"/>
      <c r="K31" s="189"/>
    </row>
    <row r="32" spans="1:11" s="39" customFormat="1" ht="12.75" customHeight="1">
      <c r="A32" s="42"/>
      <c r="B32" s="55" t="s">
        <v>163</v>
      </c>
      <c r="C32" s="44" t="s">
        <v>97</v>
      </c>
      <c r="D32" s="44"/>
      <c r="E32" s="41"/>
      <c r="F32" s="189">
        <v>1</v>
      </c>
      <c r="G32" s="84"/>
      <c r="H32" s="398"/>
      <c r="I32" s="189"/>
      <c r="J32" s="82"/>
      <c r="K32" s="189"/>
    </row>
    <row r="33" spans="1:11" ht="12.75" customHeight="1">
      <c r="A33" s="31"/>
      <c r="B33" s="55" t="s">
        <v>206</v>
      </c>
      <c r="C33" s="41" t="s">
        <v>98</v>
      </c>
      <c r="D33" s="41"/>
      <c r="E33" s="41"/>
      <c r="F33" s="189">
        <v>1</v>
      </c>
      <c r="G33" s="83"/>
      <c r="H33" s="79"/>
      <c r="I33" s="189"/>
      <c r="J33" s="78"/>
      <c r="K33" s="189"/>
    </row>
    <row r="34" spans="1:11" ht="12.75" customHeight="1">
      <c r="A34" s="31"/>
      <c r="B34" s="55" t="s">
        <v>208</v>
      </c>
      <c r="C34" s="44" t="s">
        <v>99</v>
      </c>
      <c r="D34" s="44"/>
      <c r="E34" s="41"/>
      <c r="F34" s="189">
        <v>1</v>
      </c>
      <c r="G34" s="83"/>
      <c r="H34" s="79"/>
      <c r="I34" s="189"/>
      <c r="J34" s="78"/>
      <c r="K34" s="189"/>
    </row>
    <row r="35" spans="1:11" s="45" customFormat="1" ht="12.75" customHeight="1">
      <c r="A35" s="31"/>
      <c r="B35" s="55" t="s">
        <v>210</v>
      </c>
      <c r="C35" s="44" t="s">
        <v>100</v>
      </c>
      <c r="D35" s="44"/>
      <c r="E35" s="41"/>
      <c r="F35" s="189">
        <v>1</v>
      </c>
      <c r="G35" s="83"/>
      <c r="H35" s="79"/>
      <c r="I35" s="189"/>
      <c r="J35" s="85"/>
      <c r="K35" s="189"/>
    </row>
    <row r="36" spans="1:11" ht="12.75" customHeight="1">
      <c r="A36" s="31"/>
      <c r="B36" s="55" t="s">
        <v>212</v>
      </c>
      <c r="C36" s="44" t="s">
        <v>101</v>
      </c>
      <c r="D36" s="44"/>
      <c r="E36" s="41"/>
      <c r="F36" s="189">
        <v>1</v>
      </c>
      <c r="G36" s="83"/>
      <c r="H36" s="79"/>
      <c r="I36" s="189"/>
      <c r="J36" s="78"/>
      <c r="K36" s="189"/>
    </row>
    <row r="37" spans="1:11" ht="12.75" customHeight="1">
      <c r="A37" s="31"/>
      <c r="B37" s="55" t="s">
        <v>214</v>
      </c>
      <c r="C37" s="44" t="s">
        <v>102</v>
      </c>
      <c r="D37" s="44"/>
      <c r="E37" s="355"/>
      <c r="F37" s="271"/>
      <c r="G37" s="76"/>
      <c r="H37" s="76"/>
      <c r="I37" s="271"/>
      <c r="J37" s="79"/>
      <c r="K37" s="189"/>
    </row>
    <row r="38" spans="1:11" ht="12.75" customHeight="1">
      <c r="A38" s="31"/>
      <c r="B38" s="55" t="s">
        <v>219</v>
      </c>
      <c r="C38" s="44" t="s">
        <v>103</v>
      </c>
      <c r="D38" s="44"/>
      <c r="E38" s="41"/>
      <c r="F38" s="486"/>
      <c r="G38" s="64"/>
      <c r="H38" s="64"/>
      <c r="I38" s="64"/>
      <c r="J38" s="272"/>
      <c r="K38" s="189"/>
    </row>
    <row r="39" spans="1:11" ht="12.75" customHeight="1">
      <c r="A39" s="31"/>
      <c r="C39" s="22" t="s">
        <v>406</v>
      </c>
      <c r="D39" s="22"/>
      <c r="E39" s="46"/>
      <c r="F39" s="47"/>
      <c r="G39" s="48"/>
      <c r="H39" s="48"/>
      <c r="I39" s="48"/>
      <c r="J39" s="48"/>
      <c r="K39" s="49"/>
    </row>
    <row r="40" spans="1:11" ht="12.75" customHeight="1">
      <c r="A40" s="31"/>
      <c r="B40" s="55" t="s">
        <v>222</v>
      </c>
      <c r="C40" s="41" t="s">
        <v>407</v>
      </c>
      <c r="D40" s="41"/>
      <c r="E40" s="74"/>
      <c r="F40" s="189"/>
      <c r="G40" s="189"/>
      <c r="H40" s="189"/>
      <c r="I40" s="189"/>
      <c r="J40" s="189"/>
      <c r="K40" s="189"/>
    </row>
    <row r="41" spans="1:11" ht="12.75" customHeight="1">
      <c r="A41" s="31"/>
      <c r="B41" s="194"/>
      <c r="C41" s="195" t="s">
        <v>400</v>
      </c>
      <c r="D41" s="195"/>
      <c r="E41" s="397"/>
      <c r="F41" s="47"/>
      <c r="G41" s="48"/>
      <c r="H41" s="48"/>
      <c r="I41" s="48"/>
      <c r="J41" s="48"/>
      <c r="K41" s="49"/>
    </row>
    <row r="42" spans="1:11" ht="12.75" customHeight="1">
      <c r="A42" s="31"/>
      <c r="B42" s="55" t="s">
        <v>223</v>
      </c>
      <c r="C42" s="41" t="s">
        <v>408</v>
      </c>
      <c r="D42" s="41"/>
      <c r="E42" s="74"/>
      <c r="F42" s="420"/>
      <c r="G42" s="420"/>
      <c r="H42" s="420"/>
      <c r="I42" s="420"/>
      <c r="J42" s="420"/>
      <c r="K42" s="420"/>
    </row>
    <row r="43" spans="1:11" ht="12.75" customHeight="1">
      <c r="A43" s="31"/>
      <c r="B43" s="23" t="s">
        <v>224</v>
      </c>
      <c r="C43" s="22" t="s">
        <v>409</v>
      </c>
      <c r="D43" s="195"/>
      <c r="E43" s="195"/>
      <c r="F43" s="420"/>
      <c r="G43" s="420"/>
      <c r="H43" s="420"/>
      <c r="I43" s="420"/>
      <c r="J43" s="420"/>
      <c r="K43" s="420"/>
    </row>
    <row r="44" spans="1:11" ht="12.75" customHeight="1">
      <c r="A44" s="31"/>
      <c r="B44" s="55"/>
      <c r="C44" s="41" t="s">
        <v>410</v>
      </c>
      <c r="D44" s="41"/>
      <c r="E44" s="41"/>
      <c r="F44" s="47"/>
      <c r="G44" s="48"/>
      <c r="H44" s="48"/>
      <c r="I44" s="48"/>
      <c r="J44" s="48"/>
      <c r="K44" s="49"/>
    </row>
    <row r="45" spans="1:11" ht="12.75" customHeight="1">
      <c r="A45" s="31"/>
      <c r="B45" s="23" t="s">
        <v>225</v>
      </c>
      <c r="C45" s="22" t="s">
        <v>411</v>
      </c>
      <c r="D45" s="22"/>
      <c r="E45" s="46"/>
      <c r="F45" s="420"/>
      <c r="G45" s="420"/>
      <c r="H45" s="420"/>
      <c r="I45" s="420"/>
      <c r="J45" s="420"/>
      <c r="K45" s="420"/>
    </row>
    <row r="46" spans="1:11" ht="12.75" customHeight="1">
      <c r="A46" s="31"/>
      <c r="B46" s="55"/>
      <c r="C46" s="41" t="s">
        <v>412</v>
      </c>
      <c r="D46" s="41"/>
      <c r="E46" s="41"/>
      <c r="F46" s="47"/>
      <c r="G46" s="48"/>
      <c r="H46" s="48"/>
      <c r="I46" s="48"/>
      <c r="J46" s="48"/>
      <c r="K46" s="49"/>
    </row>
    <row r="47" spans="1:11" ht="12.75" customHeight="1">
      <c r="A47" s="31"/>
      <c r="B47" s="50"/>
      <c r="C47" s="50"/>
      <c r="D47" s="50"/>
      <c r="E47" s="50"/>
      <c r="F47" s="92">
        <v>7</v>
      </c>
      <c r="G47" s="92">
        <v>8</v>
      </c>
      <c r="H47" s="92">
        <v>9</v>
      </c>
      <c r="I47" s="92">
        <v>10</v>
      </c>
      <c r="J47" s="92">
        <v>11</v>
      </c>
      <c r="K47" s="39"/>
    </row>
    <row r="48" spans="1:10" ht="12.75" customHeight="1">
      <c r="A48" s="31"/>
      <c r="B48" s="23"/>
      <c r="C48" s="22"/>
      <c r="D48" s="40"/>
      <c r="E48" s="17"/>
      <c r="F48" s="66" t="s">
        <v>18</v>
      </c>
      <c r="G48" s="65" t="s">
        <v>23</v>
      </c>
      <c r="H48" s="66" t="s">
        <v>24</v>
      </c>
      <c r="I48" s="86" t="s">
        <v>25</v>
      </c>
      <c r="J48" s="66" t="s">
        <v>26</v>
      </c>
    </row>
    <row r="49" spans="1:10" ht="12.75" customHeight="1">
      <c r="A49" s="31"/>
      <c r="B49" s="23" t="s">
        <v>405</v>
      </c>
      <c r="C49" s="22"/>
      <c r="D49" s="40"/>
      <c r="E49" s="17"/>
      <c r="F49" s="68" t="s">
        <v>21</v>
      </c>
      <c r="G49" s="71" t="s">
        <v>21</v>
      </c>
      <c r="H49" s="68" t="s">
        <v>27</v>
      </c>
      <c r="I49" s="71" t="s">
        <v>21</v>
      </c>
      <c r="J49" s="68" t="s">
        <v>21</v>
      </c>
    </row>
    <row r="50" spans="1:11" ht="12.75" customHeight="1">
      <c r="A50" s="31"/>
      <c r="B50" s="55" t="s">
        <v>226</v>
      </c>
      <c r="C50" s="41" t="s">
        <v>92</v>
      </c>
      <c r="D50" s="41"/>
      <c r="E50" s="41"/>
      <c r="F50" s="189"/>
      <c r="G50" s="189"/>
      <c r="H50" s="189"/>
      <c r="I50" s="189"/>
      <c r="J50" s="189"/>
      <c r="K50" s="75"/>
    </row>
    <row r="51" spans="1:11" s="39" customFormat="1" ht="12.75" customHeight="1">
      <c r="A51" s="42"/>
      <c r="B51" s="55" t="s">
        <v>227</v>
      </c>
      <c r="C51" s="44" t="s">
        <v>93</v>
      </c>
      <c r="D51" s="44"/>
      <c r="E51" s="41"/>
      <c r="F51" s="189"/>
      <c r="G51" s="189"/>
      <c r="H51" s="189"/>
      <c r="I51" s="189"/>
      <c r="J51" s="189"/>
      <c r="K51" s="57"/>
    </row>
    <row r="52" spans="1:11" ht="12.75" customHeight="1">
      <c r="A52" s="31"/>
      <c r="B52" s="55" t="s">
        <v>228</v>
      </c>
      <c r="C52" s="41" t="s">
        <v>94</v>
      </c>
      <c r="D52" s="41"/>
      <c r="E52" s="41"/>
      <c r="F52" s="189"/>
      <c r="G52" s="189"/>
      <c r="H52" s="189"/>
      <c r="I52" s="189"/>
      <c r="J52" s="189"/>
      <c r="K52" s="76"/>
    </row>
    <row r="53" spans="1:11" ht="12.75" customHeight="1">
      <c r="A53" s="31"/>
      <c r="B53" s="55" t="s">
        <v>229</v>
      </c>
      <c r="C53" s="44" t="s">
        <v>95</v>
      </c>
      <c r="D53" s="44"/>
      <c r="E53" s="41"/>
      <c r="F53" s="189"/>
      <c r="G53" s="189"/>
      <c r="H53" s="189"/>
      <c r="I53" s="189"/>
      <c r="J53" s="80"/>
      <c r="K53" s="76"/>
    </row>
    <row r="54" spans="1:11" ht="12.75" customHeight="1">
      <c r="A54" s="31"/>
      <c r="B54" s="55" t="s">
        <v>230</v>
      </c>
      <c r="C54" s="44" t="s">
        <v>96</v>
      </c>
      <c r="D54" s="44"/>
      <c r="E54" s="41"/>
      <c r="F54" s="189"/>
      <c r="G54" s="189"/>
      <c r="H54" s="189"/>
      <c r="I54" s="189"/>
      <c r="J54" s="75"/>
      <c r="K54" s="75"/>
    </row>
    <row r="55" spans="1:11" s="39" customFormat="1" ht="12.75" customHeight="1">
      <c r="A55" s="42"/>
      <c r="B55" s="28"/>
      <c r="C55" s="22" t="s">
        <v>406</v>
      </c>
      <c r="D55" s="22"/>
      <c r="E55" s="46"/>
      <c r="F55" s="47"/>
      <c r="G55" s="48"/>
      <c r="H55" s="48"/>
      <c r="I55" s="48"/>
      <c r="J55" s="64"/>
      <c r="K55" s="49"/>
    </row>
    <row r="56" spans="1:11" ht="12.75" customHeight="1">
      <c r="A56" s="31"/>
      <c r="B56" s="55" t="s">
        <v>231</v>
      </c>
      <c r="C56" s="41" t="s">
        <v>407</v>
      </c>
      <c r="D56" s="41"/>
      <c r="E56" s="74"/>
      <c r="F56" s="189"/>
      <c r="G56" s="189"/>
      <c r="H56" s="189"/>
      <c r="I56" s="189"/>
      <c r="J56" s="189"/>
      <c r="K56" s="49"/>
    </row>
    <row r="57" spans="1:11" ht="12.75" customHeight="1">
      <c r="A57" s="31"/>
      <c r="B57" s="194"/>
      <c r="C57" s="195" t="s">
        <v>400</v>
      </c>
      <c r="D57" s="195"/>
      <c r="E57" s="397"/>
      <c r="F57" s="47"/>
      <c r="G57" s="48"/>
      <c r="H57" s="48"/>
      <c r="I57" s="48"/>
      <c r="J57" s="48"/>
      <c r="K57" s="49"/>
    </row>
    <row r="58" spans="1:11" ht="12.75" customHeight="1">
      <c r="A58" s="31"/>
      <c r="B58" s="55" t="s">
        <v>232</v>
      </c>
      <c r="C58" s="41" t="s">
        <v>408</v>
      </c>
      <c r="D58" s="41"/>
      <c r="E58" s="74"/>
      <c r="F58" s="420"/>
      <c r="G58" s="420"/>
      <c r="H58" s="420"/>
      <c r="I58" s="420"/>
      <c r="J58" s="420"/>
      <c r="K58" s="49"/>
    </row>
    <row r="59" spans="1:11" ht="12.75" customHeight="1">
      <c r="A59" s="31"/>
      <c r="B59" s="23" t="s">
        <v>233</v>
      </c>
      <c r="C59" s="22" t="s">
        <v>409</v>
      </c>
      <c r="D59" s="195"/>
      <c r="E59" s="195"/>
      <c r="F59" s="420"/>
      <c r="G59" s="420"/>
      <c r="H59" s="420"/>
      <c r="I59" s="420"/>
      <c r="J59" s="420"/>
      <c r="K59" s="49"/>
    </row>
    <row r="60" spans="1:11" ht="12.75" customHeight="1">
      <c r="A60" s="31"/>
      <c r="B60" s="55"/>
      <c r="C60" s="41" t="s">
        <v>410</v>
      </c>
      <c r="D60" s="41"/>
      <c r="E60" s="41"/>
      <c r="F60" s="47"/>
      <c r="G60" s="48"/>
      <c r="H60" s="48"/>
      <c r="I60" s="48"/>
      <c r="J60" s="48"/>
      <c r="K60" s="49"/>
    </row>
    <row r="61" spans="1:11" ht="12.75" customHeight="1">
      <c r="A61" s="31"/>
      <c r="B61" s="23" t="s">
        <v>234</v>
      </c>
      <c r="C61" s="22" t="s">
        <v>411</v>
      </c>
      <c r="D61" s="22"/>
      <c r="E61" s="46"/>
      <c r="F61" s="420"/>
      <c r="G61" s="420"/>
      <c r="H61" s="420"/>
      <c r="I61" s="420"/>
      <c r="J61" s="420"/>
      <c r="K61" s="49"/>
    </row>
    <row r="62" spans="1:11" ht="12.75" customHeight="1">
      <c r="A62" s="31"/>
      <c r="B62" s="55"/>
      <c r="C62" s="41" t="s">
        <v>412</v>
      </c>
      <c r="D62" s="41"/>
      <c r="E62" s="41"/>
      <c r="F62" s="20"/>
      <c r="G62" s="20"/>
      <c r="I62" s="20"/>
      <c r="J62" s="1"/>
      <c r="K62" s="1"/>
    </row>
    <row r="63" spans="1:11" ht="12.75" customHeight="1">
      <c r="A63" s="31"/>
      <c r="B63" s="56"/>
      <c r="C63" s="62"/>
      <c r="D63" s="62"/>
      <c r="E63" s="50"/>
      <c r="F63" s="73">
        <v>1</v>
      </c>
      <c r="G63" s="73">
        <v>2</v>
      </c>
      <c r="H63" s="73">
        <v>3</v>
      </c>
      <c r="I63" s="73">
        <v>4</v>
      </c>
      <c r="J63" s="73">
        <v>5</v>
      </c>
      <c r="K63" s="73">
        <v>6</v>
      </c>
    </row>
    <row r="64" spans="1:11" ht="12.75" customHeight="1">
      <c r="A64" s="31"/>
      <c r="B64" s="23" t="s">
        <v>413</v>
      </c>
      <c r="C64" s="22"/>
      <c r="D64" s="40"/>
      <c r="E64" s="17"/>
      <c r="F64" s="69" t="s">
        <v>12</v>
      </c>
      <c r="G64" s="67" t="s">
        <v>13</v>
      </c>
      <c r="H64" s="67" t="s">
        <v>14</v>
      </c>
      <c r="I64" s="67" t="s">
        <v>15</v>
      </c>
      <c r="J64" s="279" t="s">
        <v>16</v>
      </c>
      <c r="K64" s="67" t="s">
        <v>17</v>
      </c>
    </row>
    <row r="65" spans="1:11" ht="12.75" customHeight="1">
      <c r="A65" s="31"/>
      <c r="B65" s="23" t="s">
        <v>414</v>
      </c>
      <c r="C65" s="22"/>
      <c r="D65" s="40"/>
      <c r="E65" s="17"/>
      <c r="F65" s="65" t="s">
        <v>19</v>
      </c>
      <c r="G65" s="66" t="s">
        <v>21</v>
      </c>
      <c r="H65" s="66" t="s">
        <v>21</v>
      </c>
      <c r="I65" s="66" t="s">
        <v>22</v>
      </c>
      <c r="J65" s="59" t="s">
        <v>21</v>
      </c>
      <c r="K65" s="68" t="s">
        <v>21</v>
      </c>
    </row>
    <row r="66" spans="1:11" ht="12.75" customHeight="1">
      <c r="A66" s="31"/>
      <c r="B66" s="55" t="s">
        <v>235</v>
      </c>
      <c r="C66" s="41" t="s">
        <v>92</v>
      </c>
      <c r="D66" s="41"/>
      <c r="E66" s="41"/>
      <c r="F66" s="493"/>
      <c r="G66" s="189"/>
      <c r="H66" s="189"/>
      <c r="I66" s="189"/>
      <c r="J66" s="189"/>
      <c r="K66" s="189"/>
    </row>
    <row r="67" spans="1:11" s="39" customFormat="1" ht="12.75" customHeight="1">
      <c r="A67" s="42"/>
      <c r="B67" s="55" t="s">
        <v>236</v>
      </c>
      <c r="C67" s="44" t="s">
        <v>93</v>
      </c>
      <c r="D67" s="44"/>
      <c r="E67" s="41"/>
      <c r="F67" s="493"/>
      <c r="G67" s="189"/>
      <c r="H67" s="189"/>
      <c r="I67" s="189"/>
      <c r="J67" s="189"/>
      <c r="K67" s="189"/>
    </row>
    <row r="68" spans="1:11" ht="12.75" customHeight="1">
      <c r="A68" s="31"/>
      <c r="B68" s="55" t="s">
        <v>237</v>
      </c>
      <c r="C68" s="41" t="s">
        <v>94</v>
      </c>
      <c r="D68" s="41"/>
      <c r="E68" s="41"/>
      <c r="F68" s="493"/>
      <c r="G68" s="189"/>
      <c r="H68" s="189"/>
      <c r="I68" s="189"/>
      <c r="J68" s="189"/>
      <c r="K68" s="189"/>
    </row>
    <row r="69" spans="1:11" ht="12.75" customHeight="1">
      <c r="A69" s="31"/>
      <c r="B69" s="55" t="s">
        <v>238</v>
      </c>
      <c r="C69" s="44" t="s">
        <v>95</v>
      </c>
      <c r="D69" s="44"/>
      <c r="E69" s="41"/>
      <c r="F69" s="493"/>
      <c r="G69" s="189"/>
      <c r="H69" s="77"/>
      <c r="I69" s="189"/>
      <c r="J69" s="77"/>
      <c r="K69" s="189"/>
    </row>
    <row r="70" spans="1:11" ht="12.75" customHeight="1">
      <c r="A70" s="31"/>
      <c r="B70" s="55" t="s">
        <v>239</v>
      </c>
      <c r="C70" s="44" t="s">
        <v>96</v>
      </c>
      <c r="D70" s="44"/>
      <c r="E70" s="41"/>
      <c r="F70" s="493"/>
      <c r="G70" s="189"/>
      <c r="H70" s="81"/>
      <c r="I70" s="189"/>
      <c r="J70" s="81"/>
      <c r="K70" s="189"/>
    </row>
    <row r="71" spans="1:11" s="39" customFormat="1" ht="12.75" customHeight="1">
      <c r="A71" s="42"/>
      <c r="B71" s="55" t="s">
        <v>240</v>
      </c>
      <c r="C71" s="44" t="s">
        <v>97</v>
      </c>
      <c r="D71" s="44"/>
      <c r="E71" s="41"/>
      <c r="F71" s="493"/>
      <c r="G71" s="84"/>
      <c r="H71" s="398"/>
      <c r="I71" s="189"/>
      <c r="J71" s="82"/>
      <c r="K71" s="189"/>
    </row>
    <row r="72" spans="1:11" ht="12.75" customHeight="1">
      <c r="A72" s="31"/>
      <c r="B72" s="55" t="s">
        <v>241</v>
      </c>
      <c r="C72" s="41" t="s">
        <v>98</v>
      </c>
      <c r="D72" s="41"/>
      <c r="E72" s="41"/>
      <c r="F72" s="493"/>
      <c r="G72" s="83"/>
      <c r="H72" s="79"/>
      <c r="I72" s="189"/>
      <c r="J72" s="78"/>
      <c r="K72" s="189"/>
    </row>
    <row r="73" spans="1:11" ht="12.75" customHeight="1">
      <c r="A73" s="31"/>
      <c r="B73" s="55" t="s">
        <v>242</v>
      </c>
      <c r="C73" s="44" t="s">
        <v>99</v>
      </c>
      <c r="D73" s="44"/>
      <c r="E73" s="41"/>
      <c r="F73" s="493"/>
      <c r="G73" s="83"/>
      <c r="H73" s="79"/>
      <c r="I73" s="189"/>
      <c r="J73" s="78"/>
      <c r="K73" s="189"/>
    </row>
    <row r="74" spans="1:11" s="45" customFormat="1" ht="12.75" customHeight="1">
      <c r="A74" s="31"/>
      <c r="B74" s="55" t="s">
        <v>243</v>
      </c>
      <c r="C74" s="44" t="s">
        <v>100</v>
      </c>
      <c r="D74" s="44"/>
      <c r="E74" s="41"/>
      <c r="F74" s="493"/>
      <c r="G74" s="83"/>
      <c r="H74" s="79"/>
      <c r="I74" s="189"/>
      <c r="J74" s="85"/>
      <c r="K74" s="189"/>
    </row>
    <row r="75" spans="1:11" ht="12.75" customHeight="1">
      <c r="A75" s="31"/>
      <c r="B75" s="55" t="s">
        <v>244</v>
      </c>
      <c r="C75" s="44" t="s">
        <v>101</v>
      </c>
      <c r="D75" s="44"/>
      <c r="E75" s="41"/>
      <c r="F75" s="493"/>
      <c r="G75" s="83"/>
      <c r="H75" s="79"/>
      <c r="I75" s="189"/>
      <c r="J75" s="78"/>
      <c r="K75" s="189"/>
    </row>
    <row r="76" spans="1:11" ht="12.75" customHeight="1">
      <c r="A76" s="31"/>
      <c r="B76" s="55" t="s">
        <v>245</v>
      </c>
      <c r="C76" s="44" t="s">
        <v>102</v>
      </c>
      <c r="D76" s="44"/>
      <c r="E76" s="355"/>
      <c r="F76" s="271"/>
      <c r="G76" s="76"/>
      <c r="H76" s="76"/>
      <c r="I76" s="271"/>
      <c r="J76" s="79"/>
      <c r="K76" s="189"/>
    </row>
    <row r="77" spans="1:11" ht="12.75" customHeight="1">
      <c r="A77" s="31"/>
      <c r="B77" s="55" t="s">
        <v>246</v>
      </c>
      <c r="C77" s="44" t="s">
        <v>103</v>
      </c>
      <c r="D77" s="44"/>
      <c r="E77" s="356"/>
      <c r="F77" s="399"/>
      <c r="G77" s="64"/>
      <c r="H77" s="64"/>
      <c r="I77" s="64"/>
      <c r="J77" s="272"/>
      <c r="K77" s="189"/>
    </row>
    <row r="78" spans="1:11" ht="12.75" customHeight="1">
      <c r="A78" s="31"/>
      <c r="B78" s="23"/>
      <c r="C78" s="22"/>
      <c r="D78" s="22"/>
      <c r="E78" s="46"/>
      <c r="F78" s="47"/>
      <c r="G78" s="48"/>
      <c r="H78" s="48"/>
      <c r="I78" s="48"/>
      <c r="J78" s="48"/>
      <c r="K78" s="49"/>
    </row>
    <row r="79" spans="1:11" ht="12.75" customHeight="1">
      <c r="A79" s="31"/>
      <c r="B79" s="50"/>
      <c r="C79" s="50"/>
      <c r="D79" s="50"/>
      <c r="E79" s="50"/>
      <c r="F79" s="73">
        <v>7</v>
      </c>
      <c r="G79" s="73">
        <v>8</v>
      </c>
      <c r="H79" s="73">
        <v>9</v>
      </c>
      <c r="I79" s="73">
        <v>10</v>
      </c>
      <c r="J79" s="73">
        <v>11</v>
      </c>
      <c r="K79" s="39"/>
    </row>
    <row r="80" spans="1:10" ht="12.75" customHeight="1">
      <c r="A80" s="31"/>
      <c r="B80" s="23" t="s">
        <v>413</v>
      </c>
      <c r="C80" s="22"/>
      <c r="D80" s="40"/>
      <c r="E80" s="17"/>
      <c r="F80" s="67" t="s">
        <v>18</v>
      </c>
      <c r="G80" s="69" t="s">
        <v>23</v>
      </c>
      <c r="H80" s="67" t="s">
        <v>24</v>
      </c>
      <c r="I80" s="70" t="s">
        <v>25</v>
      </c>
      <c r="J80" s="67" t="s">
        <v>26</v>
      </c>
    </row>
    <row r="81" spans="1:10" ht="12.75" customHeight="1">
      <c r="A81" s="31"/>
      <c r="B81" s="23" t="s">
        <v>414</v>
      </c>
      <c r="C81" s="22"/>
      <c r="D81" s="40"/>
      <c r="E81" s="17"/>
      <c r="F81" s="68" t="s">
        <v>21</v>
      </c>
      <c r="G81" s="71" t="s">
        <v>21</v>
      </c>
      <c r="H81" s="68" t="s">
        <v>27</v>
      </c>
      <c r="I81" s="71" t="s">
        <v>21</v>
      </c>
      <c r="J81" s="68" t="s">
        <v>21</v>
      </c>
    </row>
    <row r="82" spans="1:11" ht="12.75" customHeight="1">
      <c r="A82" s="31"/>
      <c r="B82" s="55" t="s">
        <v>247</v>
      </c>
      <c r="C82" s="41" t="s">
        <v>92</v>
      </c>
      <c r="D82" s="41"/>
      <c r="E82" s="41"/>
      <c r="F82" s="189"/>
      <c r="G82" s="189"/>
      <c r="H82" s="189"/>
      <c r="I82" s="189"/>
      <c r="J82" s="189"/>
      <c r="K82" s="75"/>
    </row>
    <row r="83" spans="1:11" s="39" customFormat="1" ht="12.75" customHeight="1">
      <c r="A83" s="42"/>
      <c r="B83" s="55" t="s">
        <v>248</v>
      </c>
      <c r="C83" s="44" t="s">
        <v>93</v>
      </c>
      <c r="D83" s="44"/>
      <c r="E83" s="41"/>
      <c r="F83" s="189"/>
      <c r="G83" s="189"/>
      <c r="H83" s="189"/>
      <c r="I83" s="189"/>
      <c r="J83" s="189"/>
      <c r="K83" s="57"/>
    </row>
    <row r="84" spans="1:11" ht="12.75" customHeight="1">
      <c r="A84" s="31"/>
      <c r="B84" s="55" t="s">
        <v>249</v>
      </c>
      <c r="C84" s="41" t="s">
        <v>94</v>
      </c>
      <c r="D84" s="41"/>
      <c r="E84" s="41"/>
      <c r="F84" s="189"/>
      <c r="G84" s="189"/>
      <c r="H84" s="189"/>
      <c r="I84" s="189"/>
      <c r="J84" s="189"/>
      <c r="K84" s="76"/>
    </row>
    <row r="85" spans="1:11" ht="12.75" customHeight="1">
      <c r="A85" s="31"/>
      <c r="B85" s="55" t="s">
        <v>250</v>
      </c>
      <c r="C85" s="44" t="s">
        <v>95</v>
      </c>
      <c r="D85" s="44"/>
      <c r="E85" s="41"/>
      <c r="F85" s="189"/>
      <c r="G85" s="189"/>
      <c r="H85" s="189"/>
      <c r="I85" s="189"/>
      <c r="J85" s="80"/>
      <c r="K85" s="76"/>
    </row>
    <row r="86" spans="1:11" ht="12.75" customHeight="1">
      <c r="A86" s="31"/>
      <c r="B86" s="55" t="s">
        <v>251</v>
      </c>
      <c r="C86" s="44" t="s">
        <v>96</v>
      </c>
      <c r="D86" s="44"/>
      <c r="E86" s="41"/>
      <c r="F86" s="189"/>
      <c r="G86" s="189"/>
      <c r="H86" s="189"/>
      <c r="I86" s="189"/>
      <c r="J86" s="75"/>
      <c r="K86" s="75"/>
    </row>
    <row r="87" spans="1:11" ht="12.75" customHeight="1">
      <c r="A87" s="31"/>
      <c r="B87" s="56"/>
      <c r="C87" s="62"/>
      <c r="D87" s="62"/>
      <c r="E87" s="50"/>
      <c r="F87" s="73"/>
      <c r="G87" s="73"/>
      <c r="H87" s="73"/>
      <c r="I87" s="73"/>
      <c r="J87" s="73"/>
      <c r="K87" s="73"/>
    </row>
    <row r="88" spans="1:11" ht="12.75" customHeight="1">
      <c r="A88" s="31"/>
      <c r="B88" s="23"/>
      <c r="C88" s="22"/>
      <c r="D88" s="40"/>
      <c r="E88" s="17"/>
      <c r="F88" s="73">
        <v>1</v>
      </c>
      <c r="G88" s="73">
        <v>2</v>
      </c>
      <c r="H88" s="73">
        <v>3</v>
      </c>
      <c r="I88" s="73">
        <v>4</v>
      </c>
      <c r="J88" s="73">
        <v>5</v>
      </c>
      <c r="K88" s="73">
        <v>6</v>
      </c>
    </row>
    <row r="89" spans="1:11" ht="12.75" customHeight="1">
      <c r="A89" s="31"/>
      <c r="B89" s="23" t="s">
        <v>415</v>
      </c>
      <c r="C89" s="22"/>
      <c r="D89" s="40"/>
      <c r="E89" s="17"/>
      <c r="F89" s="69" t="s">
        <v>12</v>
      </c>
      <c r="G89" s="67" t="s">
        <v>13</v>
      </c>
      <c r="H89" s="67" t="s">
        <v>14</v>
      </c>
      <c r="I89" s="67" t="s">
        <v>15</v>
      </c>
      <c r="J89" s="279" t="s">
        <v>16</v>
      </c>
      <c r="K89" s="67" t="s">
        <v>17</v>
      </c>
    </row>
    <row r="90" spans="1:11" ht="12.75" customHeight="1">
      <c r="A90" s="31"/>
      <c r="B90" s="23" t="s">
        <v>416</v>
      </c>
      <c r="C90" s="22"/>
      <c r="D90" s="40"/>
      <c r="E90" s="22"/>
      <c r="F90" s="65" t="s">
        <v>19</v>
      </c>
      <c r="G90" s="66" t="s">
        <v>21</v>
      </c>
      <c r="H90" s="66" t="s">
        <v>21</v>
      </c>
      <c r="I90" s="66" t="s">
        <v>22</v>
      </c>
      <c r="J90" s="59" t="s">
        <v>21</v>
      </c>
      <c r="K90" s="68" t="s">
        <v>21</v>
      </c>
    </row>
    <row r="91" spans="1:11" ht="12.75" customHeight="1">
      <c r="A91" s="31"/>
      <c r="B91" s="55" t="s">
        <v>252</v>
      </c>
      <c r="C91" s="41" t="s">
        <v>92</v>
      </c>
      <c r="D91" s="41"/>
      <c r="E91" s="41"/>
      <c r="F91" s="493"/>
      <c r="G91" s="189"/>
      <c r="H91" s="189"/>
      <c r="I91" s="189"/>
      <c r="J91" s="189"/>
      <c r="K91" s="189"/>
    </row>
    <row r="92" spans="1:11" s="39" customFormat="1" ht="12.75" customHeight="1">
      <c r="A92" s="42"/>
      <c r="B92" s="55" t="s">
        <v>253</v>
      </c>
      <c r="C92" s="44" t="s">
        <v>93</v>
      </c>
      <c r="D92" s="44"/>
      <c r="E92" s="41"/>
      <c r="F92" s="493"/>
      <c r="G92" s="189"/>
      <c r="H92" s="189"/>
      <c r="I92" s="189"/>
      <c r="J92" s="189"/>
      <c r="K92" s="189"/>
    </row>
    <row r="93" spans="1:11" ht="12.75" customHeight="1">
      <c r="A93" s="31"/>
      <c r="B93" s="55" t="s">
        <v>254</v>
      </c>
      <c r="C93" s="41" t="s">
        <v>94</v>
      </c>
      <c r="D93" s="41"/>
      <c r="E93" s="41"/>
      <c r="F93" s="493"/>
      <c r="G93" s="189"/>
      <c r="H93" s="189"/>
      <c r="I93" s="189"/>
      <c r="J93" s="189"/>
      <c r="K93" s="189"/>
    </row>
    <row r="94" spans="1:11" ht="12.75" customHeight="1">
      <c r="A94" s="31"/>
      <c r="B94" s="55" t="s">
        <v>255</v>
      </c>
      <c r="C94" s="44" t="s">
        <v>95</v>
      </c>
      <c r="D94" s="44"/>
      <c r="E94" s="41"/>
      <c r="F94" s="493"/>
      <c r="G94" s="189"/>
      <c r="H94" s="77"/>
      <c r="I94" s="189"/>
      <c r="J94" s="77"/>
      <c r="K94" s="189"/>
    </row>
    <row r="95" spans="1:11" ht="12.75" customHeight="1">
      <c r="A95" s="31"/>
      <c r="B95" s="55" t="s">
        <v>256</v>
      </c>
      <c r="C95" s="44" t="s">
        <v>96</v>
      </c>
      <c r="D95" s="44"/>
      <c r="E95" s="41"/>
      <c r="F95" s="493"/>
      <c r="G95" s="189"/>
      <c r="H95" s="81"/>
      <c r="I95" s="189"/>
      <c r="J95" s="81"/>
      <c r="K95" s="189"/>
    </row>
    <row r="96" spans="1:11" s="39" customFormat="1" ht="12.75" customHeight="1">
      <c r="A96" s="42"/>
      <c r="B96" s="55" t="s">
        <v>257</v>
      </c>
      <c r="C96" s="44" t="s">
        <v>97</v>
      </c>
      <c r="D96" s="44"/>
      <c r="E96" s="41"/>
      <c r="F96" s="493"/>
      <c r="G96" s="84"/>
      <c r="H96" s="398"/>
      <c r="I96" s="189"/>
      <c r="J96" s="82"/>
      <c r="K96" s="189"/>
    </row>
    <row r="97" spans="1:11" ht="12.75" customHeight="1">
      <c r="A97" s="31"/>
      <c r="B97" s="55" t="s">
        <v>258</v>
      </c>
      <c r="C97" s="41" t="s">
        <v>98</v>
      </c>
      <c r="D97" s="41"/>
      <c r="E97" s="41"/>
      <c r="F97" s="493"/>
      <c r="G97" s="83"/>
      <c r="H97" s="79"/>
      <c r="I97" s="189"/>
      <c r="J97" s="78"/>
      <c r="K97" s="189"/>
    </row>
    <row r="98" spans="1:11" ht="12.75" customHeight="1">
      <c r="A98" s="31"/>
      <c r="B98" s="55" t="s">
        <v>259</v>
      </c>
      <c r="C98" s="44" t="s">
        <v>99</v>
      </c>
      <c r="D98" s="44"/>
      <c r="E98" s="41"/>
      <c r="F98" s="493"/>
      <c r="G98" s="83"/>
      <c r="H98" s="79"/>
      <c r="I98" s="189"/>
      <c r="J98" s="78"/>
      <c r="K98" s="189"/>
    </row>
    <row r="99" spans="1:11" s="45" customFormat="1" ht="12.75" customHeight="1">
      <c r="A99" s="31"/>
      <c r="B99" s="55" t="s">
        <v>260</v>
      </c>
      <c r="C99" s="44" t="s">
        <v>100</v>
      </c>
      <c r="D99" s="44"/>
      <c r="E99" s="41"/>
      <c r="F99" s="493"/>
      <c r="G99" s="83"/>
      <c r="H99" s="79"/>
      <c r="I99" s="189"/>
      <c r="J99" s="85"/>
      <c r="K99" s="189"/>
    </row>
    <row r="100" spans="1:11" ht="12.75" customHeight="1">
      <c r="A100" s="31"/>
      <c r="B100" s="55" t="s">
        <v>261</v>
      </c>
      <c r="C100" s="44" t="s">
        <v>101</v>
      </c>
      <c r="D100" s="44"/>
      <c r="E100" s="41"/>
      <c r="F100" s="493"/>
      <c r="G100" s="83"/>
      <c r="H100" s="79"/>
      <c r="I100" s="189"/>
      <c r="J100" s="78"/>
      <c r="K100" s="189"/>
    </row>
    <row r="101" spans="1:12" ht="12.75" customHeight="1">
      <c r="A101" s="31"/>
      <c r="B101" s="55" t="s">
        <v>262</v>
      </c>
      <c r="C101" s="44" t="s">
        <v>102</v>
      </c>
      <c r="D101" s="44"/>
      <c r="E101" s="44"/>
      <c r="F101" s="80"/>
      <c r="G101" s="76"/>
      <c r="H101" s="76"/>
      <c r="I101" s="271"/>
      <c r="J101" s="79"/>
      <c r="K101" s="189"/>
      <c r="L101" s="39"/>
    </row>
    <row r="102" spans="1:12" ht="12.75" customHeight="1">
      <c r="A102" s="31"/>
      <c r="B102" s="55" t="s">
        <v>263</v>
      </c>
      <c r="C102" s="44" t="s">
        <v>103</v>
      </c>
      <c r="D102" s="44"/>
      <c r="E102" s="41"/>
      <c r="F102" s="486"/>
      <c r="G102" s="64"/>
      <c r="H102" s="64"/>
      <c r="I102" s="64"/>
      <c r="J102" s="272"/>
      <c r="K102" s="189"/>
      <c r="L102" s="39"/>
    </row>
    <row r="103" spans="1:11" ht="12.75" customHeight="1">
      <c r="A103" s="31"/>
      <c r="B103" s="23"/>
      <c r="C103" s="22"/>
      <c r="D103" s="22"/>
      <c r="E103" s="46"/>
      <c r="F103" s="47"/>
      <c r="G103" s="48"/>
      <c r="H103" s="48"/>
      <c r="I103" s="48"/>
      <c r="J103" s="48"/>
      <c r="K103" s="49"/>
    </row>
    <row r="104" spans="1:11" ht="12.75" customHeight="1">
      <c r="A104" s="31"/>
      <c r="B104" s="50"/>
      <c r="C104" s="50"/>
      <c r="D104" s="50"/>
      <c r="E104" s="50"/>
      <c r="F104" s="73">
        <v>7</v>
      </c>
      <c r="G104" s="73">
        <v>8</v>
      </c>
      <c r="H104" s="73">
        <v>9</v>
      </c>
      <c r="I104" s="73">
        <v>10</v>
      </c>
      <c r="J104" s="73">
        <v>11</v>
      </c>
      <c r="K104" s="39"/>
    </row>
    <row r="105" spans="1:10" ht="12.75" customHeight="1">
      <c r="A105" s="31"/>
      <c r="B105" s="23"/>
      <c r="C105" s="22"/>
      <c r="D105" s="40"/>
      <c r="E105" s="17"/>
      <c r="F105" s="67" t="s">
        <v>18</v>
      </c>
      <c r="G105" s="69" t="s">
        <v>23</v>
      </c>
      <c r="H105" s="67" t="s">
        <v>24</v>
      </c>
      <c r="I105" s="70" t="s">
        <v>25</v>
      </c>
      <c r="J105" s="67" t="s">
        <v>26</v>
      </c>
    </row>
    <row r="106" spans="1:10" ht="12.75" customHeight="1">
      <c r="A106" s="31"/>
      <c r="B106" s="23" t="s">
        <v>415</v>
      </c>
      <c r="C106" s="22"/>
      <c r="D106" s="40"/>
      <c r="E106" s="17"/>
      <c r="F106" s="68" t="s">
        <v>21</v>
      </c>
      <c r="G106" s="71" t="s">
        <v>21</v>
      </c>
      <c r="H106" s="68" t="s">
        <v>27</v>
      </c>
      <c r="I106" s="71" t="s">
        <v>21</v>
      </c>
      <c r="J106" s="68" t="s">
        <v>21</v>
      </c>
    </row>
    <row r="107" spans="1:10" ht="12.75" customHeight="1">
      <c r="A107" s="31"/>
      <c r="B107" s="23" t="s">
        <v>416</v>
      </c>
      <c r="C107" s="22"/>
      <c r="D107" s="40"/>
      <c r="E107" s="22"/>
      <c r="F107" s="72"/>
      <c r="G107" s="72"/>
      <c r="H107" s="72"/>
      <c r="I107" s="72"/>
      <c r="J107" s="72"/>
    </row>
    <row r="108" spans="1:11" ht="12.75" customHeight="1">
      <c r="A108" s="31"/>
      <c r="B108" s="55" t="s">
        <v>264</v>
      </c>
      <c r="C108" s="41" t="s">
        <v>92</v>
      </c>
      <c r="D108" s="41"/>
      <c r="E108" s="41"/>
      <c r="F108" s="189"/>
      <c r="G108" s="189"/>
      <c r="H108" s="189"/>
      <c r="I108" s="189"/>
      <c r="J108" s="189"/>
      <c r="K108" s="75"/>
    </row>
    <row r="109" spans="1:11" s="39" customFormat="1" ht="12.75" customHeight="1">
      <c r="A109" s="42"/>
      <c r="B109" s="55" t="s">
        <v>265</v>
      </c>
      <c r="C109" s="44" t="s">
        <v>93</v>
      </c>
      <c r="D109" s="44"/>
      <c r="E109" s="41"/>
      <c r="F109" s="189"/>
      <c r="G109" s="189"/>
      <c r="H109" s="189"/>
      <c r="I109" s="189"/>
      <c r="J109" s="189"/>
      <c r="K109" s="57"/>
    </row>
    <row r="110" spans="1:11" ht="12.75" customHeight="1">
      <c r="A110" s="31"/>
      <c r="B110" s="55" t="s">
        <v>266</v>
      </c>
      <c r="C110" s="41" t="s">
        <v>94</v>
      </c>
      <c r="D110" s="41"/>
      <c r="E110" s="41"/>
      <c r="F110" s="189"/>
      <c r="G110" s="189"/>
      <c r="H110" s="189"/>
      <c r="I110" s="189"/>
      <c r="J110" s="189"/>
      <c r="K110" s="76"/>
    </row>
    <row r="111" spans="1:11" ht="12.75" customHeight="1">
      <c r="A111" s="31"/>
      <c r="B111" s="55" t="s">
        <v>267</v>
      </c>
      <c r="C111" s="44" t="s">
        <v>95</v>
      </c>
      <c r="D111" s="44"/>
      <c r="E111" s="41"/>
      <c r="F111" s="189"/>
      <c r="G111" s="189"/>
      <c r="H111" s="189"/>
      <c r="I111" s="189"/>
      <c r="J111" s="80"/>
      <c r="K111" s="76"/>
    </row>
    <row r="112" spans="1:11" ht="12.75" customHeight="1">
      <c r="A112" s="31"/>
      <c r="B112" s="55" t="s">
        <v>268</v>
      </c>
      <c r="C112" s="44" t="s">
        <v>96</v>
      </c>
      <c r="D112" s="44"/>
      <c r="E112" s="41"/>
      <c r="F112" s="189"/>
      <c r="G112" s="189"/>
      <c r="H112" s="189"/>
      <c r="I112" s="189"/>
      <c r="J112" s="75"/>
      <c r="K112" s="75"/>
    </row>
    <row r="114" spans="1:11" ht="12.75" customHeight="1">
      <c r="A114" s="31"/>
      <c r="B114" s="23"/>
      <c r="C114" s="62"/>
      <c r="D114" s="62"/>
      <c r="E114" s="50"/>
      <c r="F114" s="73">
        <v>1</v>
      </c>
      <c r="G114" s="73">
        <v>2</v>
      </c>
      <c r="H114" s="73">
        <v>3</v>
      </c>
      <c r="I114" s="73">
        <v>4</v>
      </c>
      <c r="J114" s="73">
        <v>5</v>
      </c>
      <c r="K114" s="73">
        <v>6</v>
      </c>
    </row>
    <row r="115" spans="1:11" ht="12.75" customHeight="1">
      <c r="A115" s="31"/>
      <c r="B115" s="23"/>
      <c r="C115" s="22"/>
      <c r="D115" s="40"/>
      <c r="E115" s="17"/>
      <c r="F115" s="69" t="s">
        <v>12</v>
      </c>
      <c r="G115" s="67" t="s">
        <v>13</v>
      </c>
      <c r="H115" s="67" t="s">
        <v>14</v>
      </c>
      <c r="I115" s="67" t="s">
        <v>15</v>
      </c>
      <c r="J115" s="279" t="s">
        <v>16</v>
      </c>
      <c r="K115" s="67" t="s">
        <v>17</v>
      </c>
    </row>
    <row r="116" spans="1:11" ht="12.75" customHeight="1">
      <c r="A116" s="31"/>
      <c r="B116" s="23" t="s">
        <v>217</v>
      </c>
      <c r="C116" s="22"/>
      <c r="D116" s="40"/>
      <c r="E116" s="17"/>
      <c r="F116" s="71" t="s">
        <v>19</v>
      </c>
      <c r="G116" s="68" t="s">
        <v>21</v>
      </c>
      <c r="H116" s="68" t="s">
        <v>21</v>
      </c>
      <c r="I116" s="68" t="s">
        <v>22</v>
      </c>
      <c r="J116" s="72" t="s">
        <v>21</v>
      </c>
      <c r="K116" s="68" t="s">
        <v>21</v>
      </c>
    </row>
    <row r="117" spans="1:11" ht="12.75" customHeight="1">
      <c r="A117" s="31"/>
      <c r="B117" s="23" t="s">
        <v>417</v>
      </c>
      <c r="C117" s="22"/>
      <c r="D117" s="40"/>
      <c r="E117" s="22"/>
      <c r="F117" s="192"/>
      <c r="G117" s="72"/>
      <c r="H117" s="72"/>
      <c r="I117" s="72"/>
      <c r="J117" s="72"/>
      <c r="K117" s="72"/>
    </row>
    <row r="118" spans="1:11" ht="12.75" customHeight="1">
      <c r="A118" s="31"/>
      <c r="B118" s="55" t="s">
        <v>269</v>
      </c>
      <c r="C118" s="41" t="s">
        <v>92</v>
      </c>
      <c r="D118" s="41"/>
      <c r="E118" s="41"/>
      <c r="F118" s="403"/>
      <c r="G118" s="403"/>
      <c r="H118" s="403"/>
      <c r="I118" s="403"/>
      <c r="J118" s="403"/>
      <c r="K118" s="403"/>
    </row>
    <row r="119" spans="1:11" s="39" customFormat="1" ht="12.75" customHeight="1">
      <c r="A119" s="42"/>
      <c r="B119" s="55" t="s">
        <v>270</v>
      </c>
      <c r="C119" s="44" t="s">
        <v>93</v>
      </c>
      <c r="D119" s="44"/>
      <c r="E119" s="41"/>
      <c r="F119" s="403"/>
      <c r="G119" s="403"/>
      <c r="H119" s="403"/>
      <c r="I119" s="403"/>
      <c r="J119" s="403"/>
      <c r="K119" s="403"/>
    </row>
    <row r="120" spans="1:11" ht="12.75" customHeight="1">
      <c r="A120" s="31"/>
      <c r="B120" s="55" t="s">
        <v>271</v>
      </c>
      <c r="C120" s="41" t="s">
        <v>94</v>
      </c>
      <c r="D120" s="41"/>
      <c r="E120" s="41"/>
      <c r="F120" s="403"/>
      <c r="G120" s="403"/>
      <c r="H120" s="403"/>
      <c r="I120" s="403"/>
      <c r="J120" s="403"/>
      <c r="K120" s="403"/>
    </row>
    <row r="121" spans="1:11" ht="12.75" customHeight="1">
      <c r="A121" s="31"/>
      <c r="B121" s="55" t="s">
        <v>272</v>
      </c>
      <c r="C121" s="44" t="s">
        <v>95</v>
      </c>
      <c r="D121" s="44"/>
      <c r="E121" s="41"/>
      <c r="F121" s="403"/>
      <c r="G121" s="403"/>
      <c r="H121" s="406"/>
      <c r="I121" s="403"/>
      <c r="J121" s="406"/>
      <c r="K121" s="403"/>
    </row>
    <row r="122" spans="1:11" ht="12.75" customHeight="1">
      <c r="A122" s="31"/>
      <c r="B122" s="55" t="s">
        <v>273</v>
      </c>
      <c r="C122" s="44" t="s">
        <v>96</v>
      </c>
      <c r="D122" s="44"/>
      <c r="E122" s="41"/>
      <c r="F122" s="403"/>
      <c r="G122" s="403"/>
      <c r="H122" s="407"/>
      <c r="I122" s="403"/>
      <c r="J122" s="407"/>
      <c r="K122" s="403"/>
    </row>
    <row r="123" spans="1:11" s="39" customFormat="1" ht="12.75" customHeight="1">
      <c r="A123" s="42"/>
      <c r="B123" s="55" t="s">
        <v>274</v>
      </c>
      <c r="C123" s="44" t="s">
        <v>97</v>
      </c>
      <c r="D123" s="44"/>
      <c r="E123" s="41"/>
      <c r="F123" s="403"/>
      <c r="G123" s="408"/>
      <c r="H123" s="409"/>
      <c r="I123" s="403"/>
      <c r="J123" s="410"/>
      <c r="K123" s="403"/>
    </row>
    <row r="124" spans="1:11" ht="12.75" customHeight="1">
      <c r="A124" s="31"/>
      <c r="B124" s="55" t="s">
        <v>275</v>
      </c>
      <c r="C124" s="41" t="s">
        <v>98</v>
      </c>
      <c r="D124" s="41"/>
      <c r="E124" s="41"/>
      <c r="F124" s="403"/>
      <c r="G124" s="411"/>
      <c r="H124" s="412"/>
      <c r="I124" s="403"/>
      <c r="J124" s="413"/>
      <c r="K124" s="403"/>
    </row>
    <row r="125" spans="1:11" ht="12.75" customHeight="1">
      <c r="A125" s="31"/>
      <c r="B125" s="55" t="s">
        <v>276</v>
      </c>
      <c r="C125" s="44" t="s">
        <v>99</v>
      </c>
      <c r="D125" s="44"/>
      <c r="E125" s="41"/>
      <c r="F125" s="403"/>
      <c r="G125" s="411"/>
      <c r="H125" s="412"/>
      <c r="I125" s="403"/>
      <c r="J125" s="413"/>
      <c r="K125" s="403"/>
    </row>
    <row r="126" spans="1:11" s="45" customFormat="1" ht="12.75" customHeight="1">
      <c r="A126" s="31"/>
      <c r="B126" s="55" t="s">
        <v>277</v>
      </c>
      <c r="C126" s="44" t="s">
        <v>100</v>
      </c>
      <c r="D126" s="44"/>
      <c r="E126" s="41"/>
      <c r="F126" s="403"/>
      <c r="G126" s="411"/>
      <c r="H126" s="412"/>
      <c r="I126" s="403"/>
      <c r="J126" s="414"/>
      <c r="K126" s="403"/>
    </row>
    <row r="127" spans="1:11" ht="12.75" customHeight="1">
      <c r="A127" s="31"/>
      <c r="B127" s="55" t="s">
        <v>278</v>
      </c>
      <c r="C127" s="44" t="s">
        <v>101</v>
      </c>
      <c r="D127" s="44"/>
      <c r="E127" s="41"/>
      <c r="F127" s="403"/>
      <c r="G127" s="411"/>
      <c r="H127" s="412"/>
      <c r="I127" s="403"/>
      <c r="J127" s="413"/>
      <c r="K127" s="403"/>
    </row>
    <row r="128" spans="1:11" ht="12.75" customHeight="1">
      <c r="A128" s="31"/>
      <c r="B128" s="55" t="s">
        <v>279</v>
      </c>
      <c r="C128" s="44" t="s">
        <v>102</v>
      </c>
      <c r="D128" s="44"/>
      <c r="E128" s="355"/>
      <c r="F128" s="415"/>
      <c r="G128" s="416"/>
      <c r="H128" s="416"/>
      <c r="I128" s="415"/>
      <c r="J128" s="412"/>
      <c r="K128" s="403"/>
    </row>
    <row r="129" spans="1:11" ht="12.75" customHeight="1">
      <c r="A129" s="31"/>
      <c r="B129" s="55" t="s">
        <v>280</v>
      </c>
      <c r="C129" s="44" t="s">
        <v>103</v>
      </c>
      <c r="D129" s="44"/>
      <c r="E129" s="356"/>
      <c r="F129" s="417"/>
      <c r="G129" s="418"/>
      <c r="H129" s="418"/>
      <c r="I129" s="418"/>
      <c r="J129" s="419"/>
      <c r="K129" s="403"/>
    </row>
    <row r="130" spans="1:11" ht="12.75" customHeight="1">
      <c r="A130" s="31"/>
      <c r="C130" s="23"/>
      <c r="D130" s="22"/>
      <c r="E130" s="357"/>
      <c r="F130" s="47"/>
      <c r="G130" s="48"/>
      <c r="H130" s="48"/>
      <c r="I130" s="48"/>
      <c r="J130" s="48"/>
      <c r="K130" s="49"/>
    </row>
    <row r="131" spans="1:11" ht="12.75" customHeight="1">
      <c r="A131" s="31"/>
      <c r="B131" s="50"/>
      <c r="C131" s="50"/>
      <c r="D131" s="50"/>
      <c r="E131" s="50"/>
      <c r="F131" s="487">
        <v>7</v>
      </c>
      <c r="G131" s="73">
        <v>8</v>
      </c>
      <c r="H131" s="73">
        <v>9</v>
      </c>
      <c r="I131" s="73">
        <v>10</v>
      </c>
      <c r="J131" s="73">
        <v>11</v>
      </c>
      <c r="K131" s="39"/>
    </row>
    <row r="132" spans="1:10" ht="12.75" customHeight="1">
      <c r="A132" s="31"/>
      <c r="B132" s="23"/>
      <c r="C132" s="22"/>
      <c r="D132" s="40"/>
      <c r="E132" s="17"/>
      <c r="F132" s="67" t="s">
        <v>18</v>
      </c>
      <c r="G132" s="69" t="s">
        <v>23</v>
      </c>
      <c r="H132" s="67" t="s">
        <v>24</v>
      </c>
      <c r="I132" s="70" t="s">
        <v>25</v>
      </c>
      <c r="J132" s="67" t="s">
        <v>26</v>
      </c>
    </row>
    <row r="133" spans="1:10" ht="12.75" customHeight="1">
      <c r="A133" s="31"/>
      <c r="B133" s="23" t="s">
        <v>217</v>
      </c>
      <c r="C133" s="22"/>
      <c r="D133" s="40"/>
      <c r="E133" s="17"/>
      <c r="F133" s="68" t="s">
        <v>21</v>
      </c>
      <c r="G133" s="71" t="s">
        <v>21</v>
      </c>
      <c r="H133" s="68" t="s">
        <v>27</v>
      </c>
      <c r="I133" s="71" t="s">
        <v>21</v>
      </c>
      <c r="J133" s="68" t="s">
        <v>21</v>
      </c>
    </row>
    <row r="134" spans="1:10" ht="12.75" customHeight="1">
      <c r="A134" s="31"/>
      <c r="B134" s="23" t="s">
        <v>417</v>
      </c>
      <c r="C134" s="22"/>
      <c r="D134" s="40"/>
      <c r="E134" s="41"/>
      <c r="F134" s="192"/>
      <c r="G134" s="72"/>
      <c r="H134" s="72"/>
      <c r="I134" s="72"/>
      <c r="J134" s="72"/>
    </row>
    <row r="135" spans="1:11" ht="12.75" customHeight="1">
      <c r="A135" s="31"/>
      <c r="B135" s="55" t="s">
        <v>281</v>
      </c>
      <c r="C135" s="41" t="s">
        <v>92</v>
      </c>
      <c r="D135" s="41"/>
      <c r="E135" s="41"/>
      <c r="F135" s="403"/>
      <c r="G135" s="403"/>
      <c r="H135" s="403"/>
      <c r="I135" s="403"/>
      <c r="J135" s="403"/>
      <c r="K135" s="75"/>
    </row>
    <row r="136" spans="1:11" s="39" customFormat="1" ht="12.75" customHeight="1">
      <c r="A136" s="42"/>
      <c r="B136" s="55" t="s">
        <v>282</v>
      </c>
      <c r="C136" s="44" t="s">
        <v>93</v>
      </c>
      <c r="D136" s="44"/>
      <c r="E136" s="41"/>
      <c r="F136" s="403"/>
      <c r="G136" s="403"/>
      <c r="H136" s="403"/>
      <c r="I136" s="403"/>
      <c r="J136" s="403"/>
      <c r="K136" s="57"/>
    </row>
    <row r="137" spans="1:11" ht="12.75" customHeight="1">
      <c r="A137" s="31"/>
      <c r="B137" s="55" t="s">
        <v>283</v>
      </c>
      <c r="C137" s="41" t="s">
        <v>94</v>
      </c>
      <c r="D137" s="41"/>
      <c r="E137" s="41"/>
      <c r="F137" s="403"/>
      <c r="G137" s="403"/>
      <c r="H137" s="403"/>
      <c r="I137" s="403"/>
      <c r="J137" s="403"/>
      <c r="K137" s="76"/>
    </row>
    <row r="138" spans="1:11" ht="12.75" customHeight="1">
      <c r="A138" s="31"/>
      <c r="B138" s="55" t="s">
        <v>284</v>
      </c>
      <c r="C138" s="44" t="s">
        <v>95</v>
      </c>
      <c r="D138" s="44"/>
      <c r="E138" s="41"/>
      <c r="F138" s="403"/>
      <c r="G138" s="403"/>
      <c r="H138" s="403"/>
      <c r="I138" s="403"/>
      <c r="J138" s="404"/>
      <c r="K138" s="76"/>
    </row>
    <row r="139" spans="1:11" ht="12.75" customHeight="1">
      <c r="A139" s="31"/>
      <c r="B139" s="55" t="s">
        <v>285</v>
      </c>
      <c r="C139" s="44" t="s">
        <v>96</v>
      </c>
      <c r="D139" s="44"/>
      <c r="E139" s="41"/>
      <c r="F139" s="403"/>
      <c r="G139" s="403"/>
      <c r="H139" s="403"/>
      <c r="I139" s="403"/>
      <c r="J139" s="405"/>
      <c r="K139" s="75"/>
    </row>
    <row r="140" spans="1:11" ht="12.75" customHeight="1">
      <c r="A140" s="31"/>
      <c r="B140" s="23"/>
      <c r="C140" s="23"/>
      <c r="D140" s="22"/>
      <c r="E140" s="273"/>
      <c r="F140" s="274"/>
      <c r="G140" s="274"/>
      <c r="H140" s="274"/>
      <c r="I140" s="274"/>
      <c r="J140" s="274"/>
      <c r="K140" s="49"/>
    </row>
    <row r="141" spans="1:11" ht="12.75" customHeight="1">
      <c r="A141" s="31"/>
      <c r="B141" s="23"/>
      <c r="C141" s="23"/>
      <c r="D141" s="22"/>
      <c r="E141" s="273"/>
      <c r="F141" s="67" t="s">
        <v>382</v>
      </c>
      <c r="G141" s="69" t="s">
        <v>383</v>
      </c>
      <c r="H141" s="67" t="s">
        <v>384</v>
      </c>
      <c r="I141" s="274"/>
      <c r="J141" s="274"/>
      <c r="K141" s="49"/>
    </row>
    <row r="142" spans="6:8" ht="12.75">
      <c r="F142" s="68" t="s">
        <v>385</v>
      </c>
      <c r="G142" s="71" t="s">
        <v>386</v>
      </c>
      <c r="H142" s="68" t="s">
        <v>387</v>
      </c>
    </row>
    <row r="143" spans="2:8" ht="12.75">
      <c r="B143" s="275" t="s">
        <v>435</v>
      </c>
      <c r="C143" s="275" t="s">
        <v>218</v>
      </c>
      <c r="D143" s="52"/>
      <c r="E143" s="276"/>
      <c r="F143" s="189"/>
      <c r="G143" s="189"/>
      <c r="H143" s="493"/>
    </row>
    <row r="144" spans="2:8" ht="12.75">
      <c r="B144" s="277"/>
      <c r="C144" s="277"/>
      <c r="D144" s="39"/>
      <c r="E144" s="273"/>
      <c r="F144" s="39"/>
      <c r="G144" s="39"/>
      <c r="H144" s="39"/>
    </row>
    <row r="145" spans="1:10" ht="12.75">
      <c r="A145" s="1"/>
      <c r="B145" s="1"/>
      <c r="C145" s="60" t="s">
        <v>28</v>
      </c>
      <c r="D145" s="1"/>
      <c r="E145" s="1"/>
      <c r="F145" s="53"/>
      <c r="G145" s="1"/>
      <c r="H145" s="1"/>
      <c r="I145" s="1"/>
      <c r="J145" s="1"/>
    </row>
    <row r="146" spans="1:11" ht="12.75">
      <c r="A146" s="1"/>
      <c r="B146" s="54"/>
      <c r="C146" s="455"/>
      <c r="D146" s="456"/>
      <c r="E146" s="456"/>
      <c r="F146" s="456"/>
      <c r="G146" s="456"/>
      <c r="H146" s="456"/>
      <c r="I146" s="456"/>
      <c r="J146" s="456"/>
      <c r="K146" s="464"/>
    </row>
    <row r="147" spans="1:11" ht="12.75">
      <c r="A147" s="1"/>
      <c r="B147" s="1"/>
      <c r="C147" s="458"/>
      <c r="D147" s="459"/>
      <c r="E147" s="459"/>
      <c r="F147" s="459"/>
      <c r="G147" s="459"/>
      <c r="H147" s="459"/>
      <c r="I147" s="459"/>
      <c r="J147" s="459"/>
      <c r="K147" s="465"/>
    </row>
    <row r="148" spans="1:11" ht="12.75">
      <c r="A148" s="1"/>
      <c r="B148" s="1"/>
      <c r="C148" s="458"/>
      <c r="D148" s="459"/>
      <c r="E148" s="459"/>
      <c r="F148" s="459"/>
      <c r="G148" s="459"/>
      <c r="H148" s="459"/>
      <c r="I148" s="459"/>
      <c r="J148" s="459"/>
      <c r="K148" s="465"/>
    </row>
    <row r="149" spans="1:11" ht="12.75">
      <c r="A149" s="1"/>
      <c r="B149" s="1"/>
      <c r="C149" s="458"/>
      <c r="D149" s="459"/>
      <c r="E149" s="459"/>
      <c r="F149" s="459"/>
      <c r="G149" s="459"/>
      <c r="H149" s="459"/>
      <c r="I149" s="459"/>
      <c r="J149" s="459"/>
      <c r="K149" s="465"/>
    </row>
    <row r="150" spans="1:11" ht="12.75">
      <c r="A150" s="1"/>
      <c r="B150" s="1"/>
      <c r="C150" s="458"/>
      <c r="D150" s="459"/>
      <c r="E150" s="459"/>
      <c r="F150" s="459"/>
      <c r="G150" s="459"/>
      <c r="H150" s="459"/>
      <c r="I150" s="459"/>
      <c r="J150" s="459"/>
      <c r="K150" s="465"/>
    </row>
    <row r="151" spans="1:11" ht="12.75">
      <c r="A151" s="1"/>
      <c r="B151" s="1"/>
      <c r="C151" s="461"/>
      <c r="D151" s="462"/>
      <c r="E151" s="462"/>
      <c r="F151" s="462"/>
      <c r="G151" s="462"/>
      <c r="H151" s="462"/>
      <c r="I151" s="462"/>
      <c r="J151" s="462"/>
      <c r="K151" s="466"/>
    </row>
    <row r="152" spans="1:10" ht="12.75">
      <c r="A152" s="1"/>
      <c r="B152" s="1"/>
      <c r="C152" s="22"/>
      <c r="D152" s="50"/>
      <c r="E152" s="50"/>
      <c r="F152" s="50"/>
      <c r="G152" s="50"/>
      <c r="H152" s="50"/>
      <c r="I152" s="50"/>
      <c r="J152" s="50"/>
    </row>
    <row r="153" spans="1:10" ht="12.75">
      <c r="A153" s="1"/>
      <c r="B153" s="1"/>
      <c r="C153" s="61" t="s">
        <v>6</v>
      </c>
      <c r="D153" s="34"/>
      <c r="E153" s="34"/>
      <c r="F153" s="34"/>
      <c r="G153" s="34"/>
      <c r="H153" s="34"/>
      <c r="I153" s="34"/>
      <c r="J153" s="34"/>
    </row>
    <row r="154" spans="1:11" ht="12.75">
      <c r="A154" s="1"/>
      <c r="B154" s="54"/>
      <c r="C154" s="429"/>
      <c r="D154" s="430"/>
      <c r="E154" s="431"/>
      <c r="F154" s="431"/>
      <c r="G154" s="431"/>
      <c r="H154" s="432"/>
      <c r="I154" s="433"/>
      <c r="J154" s="432"/>
      <c r="K154" s="434"/>
    </row>
    <row r="155" spans="1:10" ht="12.75">
      <c r="A155" s="1"/>
      <c r="B155" s="1"/>
      <c r="C155" s="63" t="s">
        <v>7</v>
      </c>
      <c r="D155" s="2"/>
      <c r="E155" s="2"/>
      <c r="F155" s="2"/>
      <c r="G155" s="2"/>
      <c r="H155" s="34"/>
      <c r="I155" s="58"/>
      <c r="J155" s="34"/>
    </row>
    <row r="156" spans="1:11" ht="12.75">
      <c r="A156" s="1"/>
      <c r="B156" s="1"/>
      <c r="C156" s="429"/>
      <c r="D156" s="430"/>
      <c r="E156" s="431"/>
      <c r="F156" s="431"/>
      <c r="G156" s="431"/>
      <c r="H156" s="432"/>
      <c r="I156" s="433"/>
      <c r="J156" s="432"/>
      <c r="K156" s="434"/>
    </row>
    <row r="157" spans="1:10" ht="12.75">
      <c r="A157" s="1"/>
      <c r="B157" s="1"/>
      <c r="C157" s="60" t="s">
        <v>29</v>
      </c>
      <c r="D157" s="2"/>
      <c r="E157" s="2"/>
      <c r="F157" s="2"/>
      <c r="G157" s="2"/>
      <c r="H157" s="2"/>
      <c r="I157" s="58"/>
      <c r="J157" s="34"/>
    </row>
    <row r="158" spans="1:11" ht="12.75">
      <c r="A158" s="1"/>
      <c r="B158" s="1"/>
      <c r="C158" s="429"/>
      <c r="D158" s="430"/>
      <c r="E158" s="431"/>
      <c r="F158" s="431"/>
      <c r="G158" s="431"/>
      <c r="H158" s="432"/>
      <c r="I158" s="433"/>
      <c r="J158" s="432"/>
      <c r="K158" s="434"/>
    </row>
    <row r="159" spans="1:11" ht="12.75">
      <c r="A159" s="1"/>
      <c r="B159" s="1"/>
      <c r="C159" s="61"/>
      <c r="D159" s="7"/>
      <c r="E159" s="7"/>
      <c r="F159" s="7"/>
      <c r="G159" s="7"/>
      <c r="H159" s="7"/>
      <c r="I159" s="22"/>
      <c r="J159" s="50"/>
      <c r="K159" s="39"/>
    </row>
    <row r="160" spans="1:11" ht="12.75">
      <c r="A160" s="1"/>
      <c r="B160" s="1"/>
      <c r="C160" s="61"/>
      <c r="D160" s="7"/>
      <c r="E160" s="7"/>
      <c r="F160" s="7"/>
      <c r="G160" s="7"/>
      <c r="H160" s="7"/>
      <c r="I160" s="22"/>
      <c r="J160" s="50"/>
      <c r="K160" s="39"/>
    </row>
    <row r="161" spans="1:11" ht="12.75">
      <c r="A161" s="1"/>
      <c r="B161" s="1"/>
      <c r="C161" s="61"/>
      <c r="D161" s="7"/>
      <c r="E161" s="7"/>
      <c r="F161" s="7"/>
      <c r="G161" s="7"/>
      <c r="H161" s="7"/>
      <c r="I161" s="22"/>
      <c r="J161" s="50"/>
      <c r="K161" s="39"/>
    </row>
    <row r="162" spans="1:11" ht="12.75">
      <c r="A162" s="1"/>
      <c r="B162" s="1"/>
      <c r="C162" s="61"/>
      <c r="D162" s="7"/>
      <c r="E162" s="7"/>
      <c r="F162" s="7"/>
      <c r="G162" s="7"/>
      <c r="H162" s="7"/>
      <c r="I162" s="22"/>
      <c r="J162" s="50"/>
      <c r="K162" s="39"/>
    </row>
    <row r="163" spans="1:11" ht="12.75">
      <c r="A163" s="1"/>
      <c r="B163" s="1"/>
      <c r="C163" s="61"/>
      <c r="D163" s="7"/>
      <c r="E163" s="7"/>
      <c r="F163" s="7"/>
      <c r="G163" s="7"/>
      <c r="H163" s="7"/>
      <c r="I163" s="22"/>
      <c r="J163" s="50"/>
      <c r="K163" s="39"/>
    </row>
    <row r="164" spans="3:11" ht="12.75">
      <c r="C164" s="39"/>
      <c r="D164" s="39"/>
      <c r="E164" s="39"/>
      <c r="F164" s="39"/>
      <c r="G164" s="39"/>
      <c r="H164" s="39"/>
      <c r="I164" s="39"/>
      <c r="J164" s="39"/>
      <c r="K164" s="39"/>
    </row>
  </sheetData>
  <sheetProtection/>
  <mergeCells count="1">
    <mergeCell ref="I14:J14"/>
  </mergeCells>
  <printOptions/>
  <pageMargins left="0.7874015748031497" right="0.3937007874015748" top="0.7874015748031497" bottom="0.6692913385826772" header="0" footer="0"/>
  <pageSetup blackAndWhite="1" horizontalDpi="600" verticalDpi="600" orientation="landscape" paperSize="9" scale="95" r:id="rId2"/>
  <rowBreaks count="8" manualBreakCount="8">
    <brk id="23" max="255" man="1"/>
    <brk id="46" max="10" man="1"/>
    <brk id="61" max="255" man="1"/>
    <brk id="78" max="10" man="1"/>
    <brk id="103" max="10" man="1"/>
    <brk id="113" max="10" man="1"/>
    <brk id="130" max="10" man="1"/>
    <brk id="139" max="10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6"/>
  <sheetViews>
    <sheetView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.16015625" style="0" customWidth="1"/>
    <col min="2" max="2" width="5.16015625" style="0" customWidth="1"/>
    <col min="3" max="3" width="19.66015625" style="0" customWidth="1"/>
    <col min="4" max="4" width="4.5" style="0" customWidth="1"/>
    <col min="5" max="5" width="20.5" style="0" customWidth="1"/>
    <col min="6" max="6" width="4.33203125" style="0" customWidth="1"/>
    <col min="7" max="7" width="19.33203125" style="0" customWidth="1"/>
    <col min="8" max="8" width="3.33203125" style="0" customWidth="1"/>
    <col min="9" max="9" width="20.66015625" style="0" customWidth="1"/>
  </cols>
  <sheetData>
    <row r="1" spans="1:9" ht="15.75">
      <c r="A1" s="302"/>
      <c r="B1" s="303"/>
      <c r="C1" s="304"/>
      <c r="D1" s="304"/>
      <c r="E1" s="304"/>
      <c r="F1" s="304"/>
      <c r="G1" s="304"/>
      <c r="H1" s="305"/>
      <c r="I1" s="306"/>
    </row>
    <row r="2" spans="1:9" ht="12.75">
      <c r="A2" s="307"/>
      <c r="B2" s="97" t="s">
        <v>4</v>
      </c>
      <c r="C2" s="98"/>
      <c r="D2" s="98"/>
      <c r="E2" s="99"/>
      <c r="F2" s="308"/>
      <c r="G2" s="100" t="s">
        <v>105</v>
      </c>
      <c r="H2" s="309"/>
      <c r="I2" s="310" t="s">
        <v>5</v>
      </c>
    </row>
    <row r="3" spans="1:9" ht="15.75">
      <c r="A3" s="307"/>
      <c r="B3" s="612"/>
      <c r="C3" s="613"/>
      <c r="D3" s="613"/>
      <c r="E3" s="614"/>
      <c r="F3" s="311"/>
      <c r="G3" s="190"/>
      <c r="H3" s="312"/>
      <c r="I3" s="313"/>
    </row>
    <row r="4" spans="1:9" ht="12.75">
      <c r="A4" s="307"/>
      <c r="B4" s="97" t="s">
        <v>6</v>
      </c>
      <c r="C4" s="98"/>
      <c r="D4" s="98"/>
      <c r="E4" s="100" t="s">
        <v>7</v>
      </c>
      <c r="F4" s="308"/>
      <c r="G4" s="308"/>
      <c r="H4" s="309"/>
      <c r="I4" s="310" t="s">
        <v>8</v>
      </c>
    </row>
    <row r="5" spans="1:9" ht="15.75">
      <c r="A5" s="307"/>
      <c r="B5" s="101"/>
      <c r="C5" s="102"/>
      <c r="D5" s="103"/>
      <c r="E5" s="104"/>
      <c r="F5" s="311"/>
      <c r="G5" s="110"/>
      <c r="H5" s="312"/>
      <c r="I5" s="314"/>
    </row>
    <row r="6" spans="1:9" ht="12.75">
      <c r="A6" s="307"/>
      <c r="B6" s="105"/>
      <c r="C6" s="315"/>
      <c r="D6" s="110"/>
      <c r="E6" s="110"/>
      <c r="F6" s="110"/>
      <c r="G6" s="110"/>
      <c r="H6" s="95"/>
      <c r="I6" s="316"/>
    </row>
    <row r="7" spans="1:9" ht="12.75">
      <c r="A7" s="307"/>
      <c r="B7" s="105"/>
      <c r="C7" s="110"/>
      <c r="D7" s="110"/>
      <c r="E7" s="110"/>
      <c r="F7" s="110"/>
      <c r="G7" s="110"/>
      <c r="H7" s="95"/>
      <c r="I7" s="317" t="s">
        <v>9</v>
      </c>
    </row>
    <row r="8" spans="1:9" ht="12.75">
      <c r="A8" s="307"/>
      <c r="B8" s="105"/>
      <c r="C8" s="110"/>
      <c r="D8" s="110"/>
      <c r="E8" s="110"/>
      <c r="F8" s="110"/>
      <c r="G8" s="110"/>
      <c r="H8" s="95"/>
      <c r="I8" s="316"/>
    </row>
    <row r="9" spans="1:9" ht="15.75">
      <c r="A9" s="307"/>
      <c r="B9" s="106" t="s">
        <v>338</v>
      </c>
      <c r="C9" s="106" t="s">
        <v>165</v>
      </c>
      <c r="D9" s="107"/>
      <c r="E9" s="107"/>
      <c r="F9" s="122"/>
      <c r="G9" s="107"/>
      <c r="H9" s="108"/>
      <c r="I9" s="318"/>
    </row>
    <row r="10" spans="1:9" ht="15.75">
      <c r="A10" s="307"/>
      <c r="B10" s="109"/>
      <c r="C10" s="109"/>
      <c r="D10" s="110"/>
      <c r="E10" s="110"/>
      <c r="F10" s="105"/>
      <c r="G10" s="110"/>
      <c r="H10" s="95"/>
      <c r="I10" s="316"/>
    </row>
    <row r="11" spans="1:9" ht="15.75">
      <c r="A11" s="216"/>
      <c r="B11" s="50"/>
      <c r="C11" s="109" t="s">
        <v>88</v>
      </c>
      <c r="D11" s="50"/>
      <c r="E11" s="50"/>
      <c r="F11" s="50"/>
      <c r="G11" s="50"/>
      <c r="H11" s="50"/>
      <c r="I11" s="240"/>
    </row>
    <row r="12" spans="1:9" ht="12.75">
      <c r="A12" s="216"/>
      <c r="B12" s="55" t="s">
        <v>339</v>
      </c>
      <c r="C12" s="52" t="s">
        <v>430</v>
      </c>
      <c r="D12" s="52"/>
      <c r="E12" s="52"/>
      <c r="F12" s="52"/>
      <c r="G12" s="52"/>
      <c r="H12" s="182"/>
      <c r="I12" s="358"/>
    </row>
    <row r="13" spans="1:9" ht="12.75">
      <c r="A13" s="216"/>
      <c r="B13" s="55" t="s">
        <v>340</v>
      </c>
      <c r="C13" s="41" t="s">
        <v>424</v>
      </c>
      <c r="D13" s="55"/>
      <c r="E13" s="55"/>
      <c r="F13" s="55"/>
      <c r="G13" s="55"/>
      <c r="H13" s="282"/>
      <c r="I13" s="427">
        <f>2.58*I12</f>
        <v>0</v>
      </c>
    </row>
    <row r="14" spans="1:9" ht="12.75">
      <c r="A14" s="216"/>
      <c r="B14" s="55" t="s">
        <v>341</v>
      </c>
      <c r="C14" s="41" t="s">
        <v>431</v>
      </c>
      <c r="D14" s="55"/>
      <c r="E14" s="55"/>
      <c r="F14" s="55"/>
      <c r="G14" s="55"/>
      <c r="H14" s="282"/>
      <c r="I14" s="488"/>
    </row>
    <row r="15" spans="1:9" ht="12.75">
      <c r="A15" s="216"/>
      <c r="B15" s="194"/>
      <c r="C15" s="22"/>
      <c r="D15" s="23"/>
      <c r="E15" s="23"/>
      <c r="F15" s="23"/>
      <c r="G15" s="23"/>
      <c r="H15" s="23"/>
      <c r="I15" s="240"/>
    </row>
    <row r="16" spans="1:9" ht="12.75">
      <c r="A16" s="216"/>
      <c r="B16" s="617"/>
      <c r="C16" s="23" t="s">
        <v>422</v>
      </c>
      <c r="D16" s="39"/>
      <c r="E16" s="39"/>
      <c r="F16" s="39"/>
      <c r="G16" s="39"/>
      <c r="H16" s="50"/>
      <c r="I16" s="352"/>
    </row>
    <row r="17" spans="1:9" ht="12.75">
      <c r="A17" s="216"/>
      <c r="B17" s="618"/>
      <c r="C17" s="23" t="s">
        <v>423</v>
      </c>
      <c r="D17" s="39"/>
      <c r="E17" s="39"/>
      <c r="F17" s="39"/>
      <c r="G17" s="39"/>
      <c r="H17" s="39"/>
      <c r="I17" s="352"/>
    </row>
    <row r="18" spans="1:9" ht="12.75">
      <c r="A18" s="216"/>
      <c r="B18" s="55" t="s">
        <v>342</v>
      </c>
      <c r="C18" s="41" t="s">
        <v>125</v>
      </c>
      <c r="D18" s="52"/>
      <c r="E18" s="52"/>
      <c r="F18" s="52"/>
      <c r="G18" s="52"/>
      <c r="H18" s="283"/>
      <c r="I18" s="489"/>
    </row>
    <row r="19" spans="1:9" ht="12.75">
      <c r="A19" s="216"/>
      <c r="B19" s="55" t="s">
        <v>343</v>
      </c>
      <c r="C19" s="44" t="s">
        <v>126</v>
      </c>
      <c r="D19" s="52"/>
      <c r="E19" s="52"/>
      <c r="F19" s="52"/>
      <c r="G19" s="52"/>
      <c r="H19" s="283"/>
      <c r="I19" s="489"/>
    </row>
    <row r="20" spans="1:9" ht="12.75">
      <c r="A20" s="216"/>
      <c r="B20" s="194"/>
      <c r="C20" s="195"/>
      <c r="D20" s="195"/>
      <c r="E20" s="196"/>
      <c r="F20" s="197"/>
      <c r="G20" s="197"/>
      <c r="H20" s="198"/>
      <c r="I20" s="359"/>
    </row>
    <row r="21" spans="1:9" ht="12.75">
      <c r="A21" s="216"/>
      <c r="B21" s="55" t="s">
        <v>344</v>
      </c>
      <c r="C21" s="41" t="s">
        <v>432</v>
      </c>
      <c r="D21" s="41"/>
      <c r="E21" s="186"/>
      <c r="F21" s="52"/>
      <c r="G21" s="52"/>
      <c r="H21" s="182"/>
      <c r="I21" s="421"/>
    </row>
    <row r="22" spans="1:9" ht="12.75">
      <c r="A22" s="216"/>
      <c r="B22" s="55" t="s">
        <v>345</v>
      </c>
      <c r="C22" s="44" t="s">
        <v>425</v>
      </c>
      <c r="D22" s="44"/>
      <c r="E22" s="184"/>
      <c r="F22" s="51"/>
      <c r="G22" s="51"/>
      <c r="H22" s="183"/>
      <c r="I22" s="427">
        <f>MAX(0,I21-I14)</f>
        <v>0</v>
      </c>
    </row>
    <row r="23" spans="1:9" ht="12.75">
      <c r="A23" s="216"/>
      <c r="B23" s="55" t="s">
        <v>346</v>
      </c>
      <c r="C23" s="44" t="s">
        <v>426</v>
      </c>
      <c r="D23" s="193"/>
      <c r="E23" s="184"/>
      <c r="F23" s="51"/>
      <c r="G23" s="51"/>
      <c r="H23" s="183"/>
      <c r="I23" s="427">
        <f>SQRT(I13^2+I22^2)</f>
        <v>0</v>
      </c>
    </row>
    <row r="24" spans="1:9" ht="12.75">
      <c r="A24" s="216"/>
      <c r="B24" s="50"/>
      <c r="C24" s="50"/>
      <c r="D24" s="50"/>
      <c r="E24" s="50"/>
      <c r="F24" s="50"/>
      <c r="G24" s="50"/>
      <c r="H24" s="50"/>
      <c r="I24" s="360"/>
    </row>
    <row r="25" spans="1:9" ht="15.75">
      <c r="A25" s="216"/>
      <c r="B25" s="50"/>
      <c r="C25" s="109" t="s">
        <v>89</v>
      </c>
      <c r="D25" s="50"/>
      <c r="E25" s="50"/>
      <c r="F25" s="50"/>
      <c r="G25" s="50"/>
      <c r="H25" s="50"/>
      <c r="I25" s="360"/>
    </row>
    <row r="26" spans="1:9" ht="12.75">
      <c r="A26" s="216"/>
      <c r="B26" s="55" t="s">
        <v>347</v>
      </c>
      <c r="C26" s="41" t="s">
        <v>433</v>
      </c>
      <c r="D26" s="44"/>
      <c r="E26" s="44"/>
      <c r="F26" s="44"/>
      <c r="G26" s="51"/>
      <c r="H26" s="183"/>
      <c r="I26" s="358"/>
    </row>
    <row r="27" spans="1:9" ht="12.75">
      <c r="A27" s="216"/>
      <c r="B27" s="55" t="s">
        <v>348</v>
      </c>
      <c r="C27" s="41" t="s">
        <v>427</v>
      </c>
      <c r="D27" s="22"/>
      <c r="E27" s="43"/>
      <c r="F27" s="52"/>
      <c r="G27" s="52"/>
      <c r="H27" s="182"/>
      <c r="I27" s="427">
        <f>2.58*I26</f>
        <v>0</v>
      </c>
    </row>
    <row r="28" spans="1:9" ht="12.75">
      <c r="A28" s="216"/>
      <c r="B28" s="55" t="s">
        <v>349</v>
      </c>
      <c r="C28" s="44" t="s">
        <v>431</v>
      </c>
      <c r="D28" s="44"/>
      <c r="E28" s="184"/>
      <c r="F28" s="51"/>
      <c r="G28" s="51"/>
      <c r="H28" s="183"/>
      <c r="I28" s="358"/>
    </row>
    <row r="29" spans="1:9" ht="12.75">
      <c r="A29" s="216"/>
      <c r="B29" s="55" t="s">
        <v>350</v>
      </c>
      <c r="C29" s="44" t="s">
        <v>434</v>
      </c>
      <c r="D29" s="44"/>
      <c r="E29" s="184"/>
      <c r="F29" s="51"/>
      <c r="G29" s="51"/>
      <c r="H29" s="183"/>
      <c r="I29" s="358"/>
    </row>
    <row r="30" spans="1:9" ht="12.75">
      <c r="A30" s="216"/>
      <c r="B30" s="55" t="s">
        <v>351</v>
      </c>
      <c r="C30" s="44" t="s">
        <v>428</v>
      </c>
      <c r="D30" s="44"/>
      <c r="E30" s="184"/>
      <c r="F30" s="51"/>
      <c r="G30" s="51"/>
      <c r="H30" s="183"/>
      <c r="I30" s="427">
        <f>MAX(0,I29-I28)</f>
        <v>0</v>
      </c>
    </row>
    <row r="31" spans="1:9" ht="12.75">
      <c r="A31" s="216"/>
      <c r="B31" s="55" t="s">
        <v>352</v>
      </c>
      <c r="C31" s="44" t="s">
        <v>429</v>
      </c>
      <c r="D31" s="52"/>
      <c r="E31" s="52"/>
      <c r="F31" s="52"/>
      <c r="G31" s="52"/>
      <c r="H31" s="87"/>
      <c r="I31" s="427">
        <f>SQRT(I27^2+I30^2)</f>
        <v>0</v>
      </c>
    </row>
    <row r="32" spans="1:9" ht="12.75">
      <c r="A32" s="216"/>
      <c r="B32" s="50"/>
      <c r="C32" s="50"/>
      <c r="D32" s="50"/>
      <c r="E32" s="50"/>
      <c r="F32" s="50"/>
      <c r="G32" s="50"/>
      <c r="H32" s="50"/>
      <c r="I32" s="360"/>
    </row>
    <row r="33" spans="1:9" ht="15.75">
      <c r="A33" s="216"/>
      <c r="B33" s="50"/>
      <c r="C33" s="109" t="s">
        <v>90</v>
      </c>
      <c r="D33" s="22"/>
      <c r="E33" s="43"/>
      <c r="F33" s="39"/>
      <c r="G33" s="39"/>
      <c r="H33" s="39"/>
      <c r="I33" s="360"/>
    </row>
    <row r="34" spans="1:9" ht="12.75">
      <c r="A34" s="216"/>
      <c r="B34" s="55" t="s">
        <v>353</v>
      </c>
      <c r="C34" s="41" t="s">
        <v>128</v>
      </c>
      <c r="D34" s="41"/>
      <c r="E34" s="186"/>
      <c r="F34" s="52"/>
      <c r="G34" s="52"/>
      <c r="H34" s="182"/>
      <c r="I34" s="358"/>
    </row>
    <row r="35" spans="1:9" ht="12.75">
      <c r="A35" s="216"/>
      <c r="B35" s="55" t="s">
        <v>354</v>
      </c>
      <c r="C35" s="41" t="s">
        <v>127</v>
      </c>
      <c r="D35" s="22"/>
      <c r="E35" s="43"/>
      <c r="F35" s="52"/>
      <c r="G35" s="52"/>
      <c r="H35" s="182"/>
      <c r="I35" s="358"/>
    </row>
    <row r="36" spans="1:9" ht="12.75">
      <c r="A36" s="216"/>
      <c r="B36" s="55" t="s">
        <v>355</v>
      </c>
      <c r="C36" s="41" t="s">
        <v>129</v>
      </c>
      <c r="D36" s="44"/>
      <c r="E36" s="44"/>
      <c r="F36" s="51"/>
      <c r="G36" s="51"/>
      <c r="H36" s="183"/>
      <c r="I36" s="358"/>
    </row>
    <row r="37" spans="1:9" ht="12.75">
      <c r="A37" s="216"/>
      <c r="B37" s="55" t="s">
        <v>356</v>
      </c>
      <c r="C37" s="44" t="s">
        <v>359</v>
      </c>
      <c r="D37" s="41"/>
      <c r="E37" s="41"/>
      <c r="F37" s="52"/>
      <c r="G37" s="52"/>
      <c r="H37" s="182"/>
      <c r="I37" s="427">
        <f>0.2*(I34+0.0075*I35+I36)</f>
        <v>0</v>
      </c>
    </row>
    <row r="38" spans="1:9" ht="12.75">
      <c r="A38" s="216"/>
      <c r="B38" s="23"/>
      <c r="C38" s="22"/>
      <c r="D38" s="22"/>
      <c r="E38" s="22"/>
      <c r="F38" s="39"/>
      <c r="G38" s="39"/>
      <c r="H38" s="50"/>
      <c r="I38" s="240"/>
    </row>
    <row r="39" spans="1:9" ht="12.75">
      <c r="A39" s="216"/>
      <c r="B39" s="23"/>
      <c r="C39" s="22"/>
      <c r="D39" s="22"/>
      <c r="E39" s="22"/>
      <c r="F39" s="39"/>
      <c r="G39" s="39"/>
      <c r="H39" s="50"/>
      <c r="I39" s="240"/>
    </row>
    <row r="40" spans="1:10" s="96" customFormat="1" ht="12.75">
      <c r="A40" s="339"/>
      <c r="B40" s="7"/>
      <c r="C40" s="60" t="s">
        <v>28</v>
      </c>
      <c r="D40" s="7"/>
      <c r="E40" s="7"/>
      <c r="F40" s="340"/>
      <c r="G40" s="7"/>
      <c r="H40" s="7"/>
      <c r="I40" s="341"/>
      <c r="J40"/>
    </row>
    <row r="41" spans="1:10" s="96" customFormat="1" ht="12.75">
      <c r="A41" s="339"/>
      <c r="B41" s="342" t="s">
        <v>357</v>
      </c>
      <c r="C41" s="467"/>
      <c r="D41" s="456"/>
      <c r="E41" s="456"/>
      <c r="F41" s="456"/>
      <c r="G41" s="456"/>
      <c r="H41" s="456"/>
      <c r="I41" s="457"/>
      <c r="J41"/>
    </row>
    <row r="42" spans="1:10" s="96" customFormat="1" ht="12.75">
      <c r="A42" s="339"/>
      <c r="B42" s="7"/>
      <c r="C42" s="458"/>
      <c r="D42" s="459"/>
      <c r="E42" s="459"/>
      <c r="F42" s="459"/>
      <c r="G42" s="459"/>
      <c r="H42" s="459"/>
      <c r="I42" s="460"/>
      <c r="J42"/>
    </row>
    <row r="43" spans="1:10" s="96" customFormat="1" ht="12.75">
      <c r="A43" s="339"/>
      <c r="B43" s="7"/>
      <c r="C43" s="458"/>
      <c r="D43" s="459"/>
      <c r="E43" s="459"/>
      <c r="F43" s="459"/>
      <c r="G43" s="459"/>
      <c r="H43" s="459"/>
      <c r="I43" s="460"/>
      <c r="J43"/>
    </row>
    <row r="44" spans="1:10" s="96" customFormat="1" ht="12.75" customHeight="1">
      <c r="A44" s="339"/>
      <c r="B44" s="7"/>
      <c r="C44" s="458"/>
      <c r="D44" s="459"/>
      <c r="E44" s="459"/>
      <c r="F44" s="459"/>
      <c r="G44" s="459"/>
      <c r="H44" s="459"/>
      <c r="I44" s="460"/>
      <c r="J44"/>
    </row>
    <row r="45" spans="1:10" s="96" customFormat="1" ht="12.75">
      <c r="A45" s="339"/>
      <c r="B45" s="7"/>
      <c r="C45" s="458"/>
      <c r="D45" s="459"/>
      <c r="E45" s="459"/>
      <c r="F45" s="459"/>
      <c r="G45" s="459"/>
      <c r="H45" s="459"/>
      <c r="I45" s="460"/>
      <c r="J45"/>
    </row>
    <row r="46" spans="1:10" s="96" customFormat="1" ht="12.75">
      <c r="A46" s="339"/>
      <c r="B46" s="7"/>
      <c r="C46" s="461"/>
      <c r="D46" s="462"/>
      <c r="E46" s="462"/>
      <c r="F46" s="462"/>
      <c r="G46" s="462"/>
      <c r="H46" s="462"/>
      <c r="I46" s="463"/>
      <c r="J46"/>
    </row>
    <row r="47" spans="1:10" s="96" customFormat="1" ht="12.75" customHeight="1">
      <c r="A47" s="339"/>
      <c r="B47" s="7"/>
      <c r="C47" s="22"/>
      <c r="D47" s="50"/>
      <c r="E47" s="50"/>
      <c r="F47" s="50"/>
      <c r="G47" s="50"/>
      <c r="H47" s="50"/>
      <c r="I47" s="240"/>
      <c r="J47"/>
    </row>
    <row r="48" spans="1:10" s="96" customFormat="1" ht="12.75">
      <c r="A48" s="339"/>
      <c r="B48" s="7"/>
      <c r="C48" s="61" t="s">
        <v>6</v>
      </c>
      <c r="D48" s="34"/>
      <c r="E48" s="34"/>
      <c r="F48" s="34"/>
      <c r="G48" s="34"/>
      <c r="H48" s="34"/>
      <c r="I48" s="343"/>
      <c r="J48"/>
    </row>
    <row r="49" spans="1:10" s="96" customFormat="1" ht="12.75">
      <c r="A49" s="339"/>
      <c r="B49" s="342" t="s">
        <v>358</v>
      </c>
      <c r="C49" s="447"/>
      <c r="D49" s="430"/>
      <c r="E49" s="431"/>
      <c r="F49" s="431"/>
      <c r="G49" s="431"/>
      <c r="H49" s="432"/>
      <c r="I49" s="435"/>
      <c r="J49"/>
    </row>
    <row r="50" spans="1:10" s="96" customFormat="1" ht="12.75" customHeight="1">
      <c r="A50" s="339"/>
      <c r="B50" s="7"/>
      <c r="C50" s="63" t="s">
        <v>7</v>
      </c>
      <c r="D50" s="2"/>
      <c r="E50" s="2"/>
      <c r="F50" s="2"/>
      <c r="G50" s="2"/>
      <c r="H50" s="34"/>
      <c r="I50" s="214"/>
      <c r="J50"/>
    </row>
    <row r="51" spans="1:10" s="96" customFormat="1" ht="12.75">
      <c r="A51" s="339"/>
      <c r="B51" s="7"/>
      <c r="C51" s="447"/>
      <c r="D51" s="430"/>
      <c r="E51" s="431"/>
      <c r="F51" s="431"/>
      <c r="G51" s="431"/>
      <c r="H51" s="432"/>
      <c r="I51" s="435"/>
      <c r="J51"/>
    </row>
    <row r="52" spans="1:10" s="96" customFormat="1" ht="12.75">
      <c r="A52" s="339"/>
      <c r="B52" s="7"/>
      <c r="C52" s="60" t="s">
        <v>29</v>
      </c>
      <c r="D52" s="2"/>
      <c r="E52" s="2"/>
      <c r="F52" s="2"/>
      <c r="G52" s="2"/>
      <c r="H52" s="2"/>
      <c r="I52" s="214"/>
      <c r="J52"/>
    </row>
    <row r="53" spans="1:10" s="96" customFormat="1" ht="12.75">
      <c r="A53" s="339"/>
      <c r="B53" s="7"/>
      <c r="C53" s="447"/>
      <c r="D53" s="430"/>
      <c r="E53" s="431"/>
      <c r="F53" s="431"/>
      <c r="G53" s="431"/>
      <c r="H53" s="432"/>
      <c r="I53" s="435"/>
      <c r="J53"/>
    </row>
    <row r="54" spans="1:9" ht="12.75">
      <c r="A54" s="216"/>
      <c r="B54" s="50"/>
      <c r="C54" s="50"/>
      <c r="D54" s="50"/>
      <c r="E54" s="50"/>
      <c r="F54" s="50"/>
      <c r="G54" s="50"/>
      <c r="H54" s="50"/>
      <c r="I54" s="240"/>
    </row>
    <row r="55" spans="1:9" ht="12.75">
      <c r="A55" s="216"/>
      <c r="B55" s="50"/>
      <c r="C55" s="50"/>
      <c r="D55" s="50"/>
      <c r="E55" s="50"/>
      <c r="F55" s="50"/>
      <c r="G55" s="50"/>
      <c r="H55" s="50"/>
      <c r="I55" s="240"/>
    </row>
    <row r="56" spans="1:9" ht="13.5" thickBot="1">
      <c r="A56" s="349"/>
      <c r="B56" s="350"/>
      <c r="C56" s="350"/>
      <c r="D56" s="350"/>
      <c r="E56" s="350"/>
      <c r="F56" s="350"/>
      <c r="G56" s="350"/>
      <c r="H56" s="350"/>
      <c r="I56" s="351"/>
    </row>
  </sheetData>
  <sheetProtection/>
  <mergeCells count="2">
    <mergeCell ref="B3:E3"/>
    <mergeCell ref="B16:B17"/>
  </mergeCells>
  <printOptions/>
  <pageMargins left="0.7874015748031497" right="0.3937007874015748" top="0.7874015748031497" bottom="0.6692913385826772" header="0" footer="0"/>
  <pageSetup blackAndWhite="1" horizontalDpi="600" verticalDpi="600" orientation="portrait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2"/>
  <sheetViews>
    <sheetView zoomScalePageLayoutView="0" workbookViewId="0" topLeftCell="A1">
      <selection activeCell="M35" sqref="M35"/>
    </sheetView>
  </sheetViews>
  <sheetFormatPr defaultColWidth="9.33203125" defaultRowHeight="12.75"/>
  <cols>
    <col min="1" max="1" width="3.16015625" style="500" customWidth="1"/>
    <col min="2" max="2" width="5.16015625" style="500" customWidth="1"/>
    <col min="3" max="3" width="23.16015625" style="500" customWidth="1"/>
    <col min="4" max="4" width="4.5" style="500" customWidth="1"/>
    <col min="5" max="5" width="13.83203125" style="500" bestFit="1" customWidth="1"/>
    <col min="6" max="6" width="0.1640625" style="500" customWidth="1"/>
    <col min="7" max="7" width="6.16015625" style="500" bestFit="1" customWidth="1"/>
    <col min="8" max="8" width="0.1640625" style="500" customWidth="1"/>
    <col min="9" max="9" width="17.5" style="500" bestFit="1" customWidth="1"/>
    <col min="10" max="10" width="20.66015625" style="500" customWidth="1"/>
    <col min="11" max="11" width="12.33203125" style="500" bestFit="1" customWidth="1"/>
    <col min="12" max="12" width="14.33203125" style="500" customWidth="1"/>
    <col min="13" max="13" width="26.16015625" style="500" bestFit="1" customWidth="1"/>
    <col min="14" max="14" width="17.66015625" style="500" customWidth="1"/>
    <col min="15" max="16384" width="9.33203125" style="500" customWidth="1"/>
  </cols>
  <sheetData>
    <row r="1" spans="1:10" ht="15.75">
      <c r="A1" s="495"/>
      <c r="B1" s="496"/>
      <c r="C1" s="497"/>
      <c r="D1" s="497"/>
      <c r="E1" s="497"/>
      <c r="F1" s="497"/>
      <c r="G1" s="497"/>
      <c r="H1" s="498"/>
      <c r="I1" s="498"/>
      <c r="J1" s="499"/>
    </row>
    <row r="2" spans="1:10" ht="12.75">
      <c r="A2" s="501"/>
      <c r="B2" s="502" t="s">
        <v>4</v>
      </c>
      <c r="C2" s="503"/>
      <c r="D2" s="503"/>
      <c r="E2" s="504"/>
      <c r="F2" s="505"/>
      <c r="G2" s="506" t="s">
        <v>105</v>
      </c>
      <c r="H2" s="507"/>
      <c r="I2" s="507"/>
      <c r="J2" s="508" t="s">
        <v>5</v>
      </c>
    </row>
    <row r="3" spans="1:10" ht="15.75">
      <c r="A3" s="501"/>
      <c r="B3" s="619"/>
      <c r="C3" s="620"/>
      <c r="D3" s="620"/>
      <c r="E3" s="621"/>
      <c r="F3" s="509"/>
      <c r="G3" s="510"/>
      <c r="H3" s="511"/>
      <c r="I3" s="511"/>
      <c r="J3" s="512"/>
    </row>
    <row r="4" spans="1:10" ht="12.75">
      <c r="A4" s="501"/>
      <c r="B4" s="502" t="s">
        <v>6</v>
      </c>
      <c r="C4" s="503"/>
      <c r="D4" s="503"/>
      <c r="E4" s="506" t="s">
        <v>7</v>
      </c>
      <c r="F4" s="505"/>
      <c r="G4" s="505"/>
      <c r="H4" s="507"/>
      <c r="I4" s="507"/>
      <c r="J4" s="508" t="s">
        <v>8</v>
      </c>
    </row>
    <row r="5" spans="1:10" ht="15.75">
      <c r="A5" s="501"/>
      <c r="B5" s="513"/>
      <c r="C5" s="514"/>
      <c r="D5" s="515"/>
      <c r="E5" s="516"/>
      <c r="F5" s="509"/>
      <c r="G5" s="517"/>
      <c r="H5" s="511"/>
      <c r="I5" s="511"/>
      <c r="J5" s="518"/>
    </row>
    <row r="6" spans="1:10" ht="12.75">
      <c r="A6" s="501"/>
      <c r="B6" s="519"/>
      <c r="C6" s="520"/>
      <c r="D6" s="517"/>
      <c r="E6" s="517"/>
      <c r="F6" s="517"/>
      <c r="G6" s="517"/>
      <c r="H6" s="521"/>
      <c r="I6" s="521"/>
      <c r="J6" s="522"/>
    </row>
    <row r="7" spans="1:16" ht="12.75">
      <c r="A7" s="501"/>
      <c r="B7" s="519"/>
      <c r="C7" s="517"/>
      <c r="D7" s="517"/>
      <c r="E7" s="517"/>
      <c r="F7" s="517"/>
      <c r="G7" s="517"/>
      <c r="H7" s="521"/>
      <c r="I7" s="521"/>
      <c r="J7" s="317" t="s">
        <v>9</v>
      </c>
      <c r="P7" s="523"/>
    </row>
    <row r="8" spans="1:16" ht="12.75">
      <c r="A8" s="501"/>
      <c r="B8" s="519"/>
      <c r="C8" s="517"/>
      <c r="D8" s="517"/>
      <c r="E8" s="517"/>
      <c r="F8" s="517"/>
      <c r="G8" s="517"/>
      <c r="H8" s="521"/>
      <c r="I8" s="521"/>
      <c r="J8" s="522"/>
      <c r="P8" s="523"/>
    </row>
    <row r="9" spans="1:16" ht="15.75">
      <c r="A9" s="501"/>
      <c r="B9" s="524" t="s">
        <v>439</v>
      </c>
      <c r="C9" s="524" t="s">
        <v>437</v>
      </c>
      <c r="D9" s="525"/>
      <c r="E9" s="525"/>
      <c r="F9" s="526"/>
      <c r="G9" s="525"/>
      <c r="H9" s="527"/>
      <c r="I9" s="527"/>
      <c r="J9" s="528"/>
      <c r="P9" s="523"/>
    </row>
    <row r="10" spans="1:16" ht="15.75">
      <c r="A10" s="501"/>
      <c r="B10" s="529"/>
      <c r="C10" s="530"/>
      <c r="D10" s="517"/>
      <c r="E10" s="517"/>
      <c r="F10" s="519"/>
      <c r="G10" s="517"/>
      <c r="H10" s="521"/>
      <c r="I10" s="521"/>
      <c r="J10" s="522"/>
      <c r="K10" s="531"/>
      <c r="L10" s="531"/>
      <c r="M10" s="531"/>
      <c r="N10" s="531"/>
      <c r="P10" s="523"/>
    </row>
    <row r="11" spans="1:16" ht="15.75">
      <c r="A11" s="532"/>
      <c r="B11" s="533" t="s">
        <v>440</v>
      </c>
      <c r="C11" s="529"/>
      <c r="D11" s="534"/>
      <c r="E11" s="534"/>
      <c r="F11" s="534"/>
      <c r="G11" s="534"/>
      <c r="H11" s="534"/>
      <c r="I11" s="535" t="s">
        <v>441</v>
      </c>
      <c r="J11" s="595" t="s">
        <v>437</v>
      </c>
      <c r="K11" s="536"/>
      <c r="L11" s="536"/>
      <c r="P11" s="523"/>
    </row>
    <row r="12" spans="1:16" ht="12.75">
      <c r="A12" s="532"/>
      <c r="B12" s="537" t="s">
        <v>442</v>
      </c>
      <c r="C12" s="538" t="s">
        <v>443</v>
      </c>
      <c r="D12" s="539"/>
      <c r="E12" s="539"/>
      <c r="F12" s="539"/>
      <c r="G12" s="539"/>
      <c r="H12" s="540"/>
      <c r="I12" s="541"/>
      <c r="J12" s="542"/>
      <c r="K12" s="536"/>
      <c r="L12" s="536"/>
      <c r="M12" s="536"/>
      <c r="N12" s="523"/>
      <c r="P12" s="523"/>
    </row>
    <row r="13" spans="1:16" ht="12.75">
      <c r="A13" s="532"/>
      <c r="B13" s="537" t="s">
        <v>444</v>
      </c>
      <c r="C13" s="538" t="s">
        <v>445</v>
      </c>
      <c r="D13" s="539"/>
      <c r="E13" s="539"/>
      <c r="F13" s="539"/>
      <c r="G13" s="539"/>
      <c r="H13" s="540"/>
      <c r="I13" s="541"/>
      <c r="J13" s="542"/>
      <c r="K13" s="536"/>
      <c r="L13" s="536"/>
      <c r="M13" s="536"/>
      <c r="N13" s="523"/>
      <c r="P13" s="523"/>
    </row>
    <row r="14" spans="1:16" ht="12.75">
      <c r="A14" s="532"/>
      <c r="B14" s="537" t="s">
        <v>446</v>
      </c>
      <c r="C14" s="538" t="s">
        <v>469</v>
      </c>
      <c r="D14" s="539"/>
      <c r="E14" s="539"/>
      <c r="F14" s="539"/>
      <c r="G14" s="539"/>
      <c r="H14" s="540"/>
      <c r="I14" s="541"/>
      <c r="J14" s="542"/>
      <c r="K14" s="536"/>
      <c r="L14" s="536"/>
      <c r="M14" s="536"/>
      <c r="N14" s="523"/>
      <c r="P14" s="523"/>
    </row>
    <row r="15" spans="1:16" ht="12.75">
      <c r="A15" s="532"/>
      <c r="B15" s="537" t="s">
        <v>447</v>
      </c>
      <c r="C15" s="543" t="s">
        <v>493</v>
      </c>
      <c r="D15" s="539"/>
      <c r="E15" s="539"/>
      <c r="F15" s="539"/>
      <c r="G15" s="544"/>
      <c r="H15" s="544"/>
      <c r="I15" s="545">
        <f>SUM(I12:I14)</f>
        <v>0</v>
      </c>
      <c r="J15" s="546">
        <f>SUM(J12:J14)</f>
        <v>0</v>
      </c>
      <c r="K15" s="536"/>
      <c r="L15" s="536"/>
      <c r="M15" s="536"/>
      <c r="N15" s="523"/>
      <c r="P15" s="523"/>
    </row>
    <row r="16" spans="1:16" ht="12.75">
      <c r="A16" s="532"/>
      <c r="B16" s="547"/>
      <c r="C16" s="548"/>
      <c r="D16" s="549"/>
      <c r="E16" s="550"/>
      <c r="F16" s="551"/>
      <c r="G16" s="551"/>
      <c r="H16" s="534"/>
      <c r="I16" s="534"/>
      <c r="J16" s="552"/>
      <c r="L16" s="553"/>
      <c r="N16" s="523"/>
      <c r="P16" s="523"/>
    </row>
    <row r="17" spans="1:16" ht="12.75">
      <c r="A17" s="532"/>
      <c r="B17" s="533" t="s">
        <v>148</v>
      </c>
      <c r="C17" s="548"/>
      <c r="D17" s="549"/>
      <c r="E17" s="550"/>
      <c r="F17" s="551"/>
      <c r="G17" s="551"/>
      <c r="H17" s="534"/>
      <c r="I17" s="534"/>
      <c r="J17" s="552"/>
      <c r="K17" s="536"/>
      <c r="M17" s="536"/>
      <c r="N17" s="523"/>
      <c r="P17" s="523"/>
    </row>
    <row r="18" spans="1:16" ht="12.75">
      <c r="A18" s="532"/>
      <c r="B18" s="537" t="s">
        <v>448</v>
      </c>
      <c r="C18" s="538" t="s">
        <v>186</v>
      </c>
      <c r="D18" s="539"/>
      <c r="E18" s="539"/>
      <c r="F18" s="539"/>
      <c r="G18" s="539"/>
      <c r="H18" s="540"/>
      <c r="I18" s="541"/>
      <c r="J18" s="542"/>
      <c r="K18" s="536"/>
      <c r="L18" s="536"/>
      <c r="M18" s="536"/>
      <c r="N18" s="523"/>
      <c r="P18" s="523"/>
    </row>
    <row r="19" spans="1:16" ht="12.75">
      <c r="A19" s="532"/>
      <c r="B19" s="537" t="s">
        <v>449</v>
      </c>
      <c r="C19" s="554" t="s">
        <v>187</v>
      </c>
      <c r="D19" s="555"/>
      <c r="E19" s="555"/>
      <c r="F19" s="555"/>
      <c r="G19" s="555"/>
      <c r="H19" s="556"/>
      <c r="I19" s="541"/>
      <c r="J19" s="542"/>
      <c r="K19" s="536"/>
      <c r="L19" s="536"/>
      <c r="M19" s="536"/>
      <c r="N19" s="523"/>
      <c r="P19" s="523"/>
    </row>
    <row r="20" spans="1:16" ht="12.75">
      <c r="A20" s="532"/>
      <c r="B20" s="537" t="s">
        <v>450</v>
      </c>
      <c r="C20" s="554" t="s">
        <v>188</v>
      </c>
      <c r="D20" s="557"/>
      <c r="E20" s="557"/>
      <c r="F20" s="557"/>
      <c r="G20" s="557"/>
      <c r="H20" s="557"/>
      <c r="I20" s="541"/>
      <c r="J20" s="542"/>
      <c r="K20" s="536"/>
      <c r="L20" s="536"/>
      <c r="M20" s="536"/>
      <c r="N20" s="523"/>
      <c r="P20" s="523"/>
    </row>
    <row r="21" spans="1:16" ht="12.75">
      <c r="A21" s="532"/>
      <c r="B21" s="537" t="s">
        <v>451</v>
      </c>
      <c r="C21" s="554" t="s">
        <v>189</v>
      </c>
      <c r="D21" s="557"/>
      <c r="E21" s="557"/>
      <c r="F21" s="557"/>
      <c r="G21" s="557"/>
      <c r="H21" s="557"/>
      <c r="I21" s="541"/>
      <c r="J21" s="542"/>
      <c r="K21" s="536"/>
      <c r="L21" s="536"/>
      <c r="M21" s="536"/>
      <c r="N21" s="523"/>
      <c r="P21" s="523"/>
    </row>
    <row r="22" spans="1:16" ht="12.75">
      <c r="A22" s="532"/>
      <c r="B22" s="537" t="s">
        <v>452</v>
      </c>
      <c r="C22" s="554" t="s">
        <v>190</v>
      </c>
      <c r="D22" s="557"/>
      <c r="E22" s="557"/>
      <c r="F22" s="557"/>
      <c r="G22" s="557"/>
      <c r="H22" s="557"/>
      <c r="I22" s="541"/>
      <c r="J22" s="542"/>
      <c r="K22" s="536"/>
      <c r="L22" s="536"/>
      <c r="M22" s="536"/>
      <c r="N22" s="523"/>
      <c r="P22" s="523"/>
    </row>
    <row r="23" spans="1:14" ht="12.75">
      <c r="A23" s="532"/>
      <c r="B23" s="537" t="s">
        <v>453</v>
      </c>
      <c r="C23" s="554" t="s">
        <v>191</v>
      </c>
      <c r="D23" s="555"/>
      <c r="E23" s="555"/>
      <c r="F23" s="555"/>
      <c r="G23" s="555"/>
      <c r="H23" s="558"/>
      <c r="I23" s="541"/>
      <c r="J23" s="542"/>
      <c r="K23" s="536"/>
      <c r="L23" s="536"/>
      <c r="M23" s="536"/>
      <c r="N23" s="523"/>
    </row>
    <row r="24" spans="1:14" ht="12.75">
      <c r="A24" s="532"/>
      <c r="B24" s="537" t="s">
        <v>454</v>
      </c>
      <c r="C24" s="554" t="s">
        <v>192</v>
      </c>
      <c r="D24" s="555"/>
      <c r="E24" s="555"/>
      <c r="F24" s="555"/>
      <c r="G24" s="555"/>
      <c r="H24" s="555"/>
      <c r="I24" s="541"/>
      <c r="J24" s="542"/>
      <c r="K24" s="536"/>
      <c r="L24" s="536"/>
      <c r="M24" s="536"/>
      <c r="N24" s="523"/>
    </row>
    <row r="25" spans="1:14" ht="12.75">
      <c r="A25" s="532"/>
      <c r="B25" s="537" t="s">
        <v>455</v>
      </c>
      <c r="C25" s="554" t="s">
        <v>193</v>
      </c>
      <c r="D25" s="555"/>
      <c r="E25" s="555"/>
      <c r="F25" s="555"/>
      <c r="G25" s="555"/>
      <c r="H25" s="556"/>
      <c r="I25" s="541"/>
      <c r="J25" s="542"/>
      <c r="K25" s="536"/>
      <c r="L25" s="536"/>
      <c r="M25" s="536"/>
      <c r="N25" s="523"/>
    </row>
    <row r="26" spans="1:14" ht="12.75">
      <c r="A26" s="532"/>
      <c r="B26" s="537" t="s">
        <v>456</v>
      </c>
      <c r="C26" s="554" t="s">
        <v>194</v>
      </c>
      <c r="D26" s="555"/>
      <c r="E26" s="555"/>
      <c r="F26" s="555"/>
      <c r="G26" s="555"/>
      <c r="H26" s="556"/>
      <c r="I26" s="541"/>
      <c r="J26" s="542"/>
      <c r="K26" s="536"/>
      <c r="L26" s="536"/>
      <c r="M26" s="536"/>
      <c r="N26" s="523"/>
    </row>
    <row r="27" spans="1:14" ht="12.75">
      <c r="A27" s="532"/>
      <c r="B27" s="537" t="s">
        <v>457</v>
      </c>
      <c r="C27" s="554" t="s">
        <v>195</v>
      </c>
      <c r="D27" s="559"/>
      <c r="E27" s="560"/>
      <c r="F27" s="555"/>
      <c r="G27" s="555"/>
      <c r="H27" s="558"/>
      <c r="I27" s="541"/>
      <c r="J27" s="542"/>
      <c r="K27" s="536"/>
      <c r="L27" s="536"/>
      <c r="M27" s="536"/>
      <c r="N27" s="523"/>
    </row>
    <row r="28" spans="1:14" ht="12.75">
      <c r="A28" s="532"/>
      <c r="B28" s="537" t="s">
        <v>458</v>
      </c>
      <c r="C28" s="554" t="s">
        <v>196</v>
      </c>
      <c r="D28" s="559"/>
      <c r="E28" s="560"/>
      <c r="F28" s="555"/>
      <c r="G28" s="555"/>
      <c r="H28" s="556"/>
      <c r="I28" s="541"/>
      <c r="J28" s="542"/>
      <c r="K28" s="536"/>
      <c r="L28" s="536"/>
      <c r="M28" s="536"/>
      <c r="N28" s="523"/>
    </row>
    <row r="29" spans="1:14" ht="12.75">
      <c r="A29" s="532"/>
      <c r="B29" s="537" t="s">
        <v>459</v>
      </c>
      <c r="C29" s="554" t="s">
        <v>197</v>
      </c>
      <c r="D29" s="559"/>
      <c r="E29" s="560"/>
      <c r="F29" s="555"/>
      <c r="G29" s="555"/>
      <c r="H29" s="556"/>
      <c r="I29" s="541"/>
      <c r="J29" s="542"/>
      <c r="K29" s="536"/>
      <c r="L29" s="536"/>
      <c r="M29" s="536"/>
      <c r="N29" s="523"/>
    </row>
    <row r="30" spans="1:14" ht="12.75">
      <c r="A30" s="532"/>
      <c r="B30" s="537" t="s">
        <v>460</v>
      </c>
      <c r="C30" s="554" t="s">
        <v>198</v>
      </c>
      <c r="D30" s="557"/>
      <c r="E30" s="560"/>
      <c r="F30" s="555"/>
      <c r="G30" s="555"/>
      <c r="H30" s="556"/>
      <c r="I30" s="541"/>
      <c r="J30" s="542"/>
      <c r="K30" s="536"/>
      <c r="L30" s="536"/>
      <c r="M30" s="536"/>
      <c r="N30" s="523"/>
    </row>
    <row r="31" spans="1:14" ht="12.75">
      <c r="A31" s="532"/>
      <c r="B31" s="537" t="s">
        <v>461</v>
      </c>
      <c r="C31" s="554" t="s">
        <v>199</v>
      </c>
      <c r="D31" s="558"/>
      <c r="E31" s="558"/>
      <c r="F31" s="558"/>
      <c r="G31" s="558"/>
      <c r="H31" s="558"/>
      <c r="I31" s="541"/>
      <c r="J31" s="542"/>
      <c r="K31" s="536"/>
      <c r="L31" s="536"/>
      <c r="M31" s="536"/>
      <c r="N31" s="523"/>
    </row>
    <row r="32" spans="1:13" ht="12.75">
      <c r="A32" s="532"/>
      <c r="B32" s="537" t="s">
        <v>462</v>
      </c>
      <c r="C32" s="543" t="s">
        <v>494</v>
      </c>
      <c r="D32" s="561"/>
      <c r="E32" s="561"/>
      <c r="F32" s="561"/>
      <c r="G32" s="561"/>
      <c r="H32" s="561"/>
      <c r="I32" s="545">
        <f>SUM(I18:I31)</f>
        <v>0</v>
      </c>
      <c r="J32" s="546">
        <f>SUM(J18:J31)</f>
        <v>0</v>
      </c>
      <c r="K32" s="536"/>
      <c r="L32" s="536"/>
      <c r="M32" s="536"/>
    </row>
    <row r="33" spans="1:11" ht="12.75">
      <c r="A33" s="532"/>
      <c r="B33" s="547"/>
      <c r="C33" s="562"/>
      <c r="D33" s="549"/>
      <c r="E33" s="550"/>
      <c r="F33" s="551"/>
      <c r="G33" s="551"/>
      <c r="H33" s="534"/>
      <c r="I33" s="534"/>
      <c r="J33" s="552"/>
      <c r="K33" s="536"/>
    </row>
    <row r="34" spans="1:13" ht="15.75">
      <c r="A34" s="532"/>
      <c r="B34" s="547" t="s">
        <v>463</v>
      </c>
      <c r="C34" s="563" t="s">
        <v>42</v>
      </c>
      <c r="D34" s="549"/>
      <c r="E34" s="550"/>
      <c r="F34" s="551"/>
      <c r="G34" s="551"/>
      <c r="H34" s="534"/>
      <c r="I34" s="545">
        <f>I15+I32</f>
        <v>0</v>
      </c>
      <c r="J34" s="546">
        <f>J15+J32</f>
        <v>0</v>
      </c>
      <c r="K34" s="536"/>
      <c r="L34" s="536"/>
      <c r="M34" s="536"/>
    </row>
    <row r="35" spans="1:10" ht="12.75">
      <c r="A35" s="532"/>
      <c r="B35" s="547"/>
      <c r="C35" s="562"/>
      <c r="D35" s="549"/>
      <c r="E35" s="550"/>
      <c r="F35" s="551"/>
      <c r="G35" s="551"/>
      <c r="H35" s="534"/>
      <c r="I35" s="534"/>
      <c r="J35" s="552"/>
    </row>
    <row r="36" spans="1:11" s="569" customFormat="1" ht="12.75">
      <c r="A36" s="564"/>
      <c r="B36" s="565"/>
      <c r="C36" s="566" t="s">
        <v>28</v>
      </c>
      <c r="D36" s="565"/>
      <c r="E36" s="565"/>
      <c r="F36" s="567"/>
      <c r="G36" s="565"/>
      <c r="H36" s="565"/>
      <c r="I36" s="565"/>
      <c r="J36" s="568"/>
      <c r="K36" s="536"/>
    </row>
    <row r="37" spans="1:11" s="569" customFormat="1" ht="12.75">
      <c r="A37" s="564"/>
      <c r="B37" s="570" t="s">
        <v>464</v>
      </c>
      <c r="C37" s="571"/>
      <c r="D37" s="572"/>
      <c r="E37" s="572"/>
      <c r="F37" s="572"/>
      <c r="G37" s="572"/>
      <c r="H37" s="572"/>
      <c r="I37" s="572"/>
      <c r="J37" s="573"/>
      <c r="K37" s="536"/>
    </row>
    <row r="38" spans="1:11" s="569" customFormat="1" ht="12.75">
      <c r="A38" s="564"/>
      <c r="B38" s="565"/>
      <c r="C38" s="574"/>
      <c r="D38" s="575"/>
      <c r="E38" s="575"/>
      <c r="F38" s="575"/>
      <c r="G38" s="575"/>
      <c r="H38" s="575"/>
      <c r="I38" s="575"/>
      <c r="J38" s="576"/>
      <c r="K38" s="536"/>
    </row>
    <row r="39" spans="1:11" s="569" customFormat="1" ht="12.75">
      <c r="A39" s="564"/>
      <c r="B39" s="565"/>
      <c r="C39" s="574"/>
      <c r="D39" s="575"/>
      <c r="E39" s="575"/>
      <c r="F39" s="575"/>
      <c r="G39" s="575"/>
      <c r="H39" s="575"/>
      <c r="I39" s="575"/>
      <c r="J39" s="576"/>
      <c r="K39" s="536"/>
    </row>
    <row r="40" spans="1:11" s="569" customFormat="1" ht="12.75" customHeight="1">
      <c r="A40" s="564"/>
      <c r="B40" s="565"/>
      <c r="C40" s="574"/>
      <c r="D40" s="575"/>
      <c r="E40" s="575"/>
      <c r="F40" s="575"/>
      <c r="G40" s="575"/>
      <c r="H40" s="575"/>
      <c r="I40" s="575"/>
      <c r="J40" s="576"/>
      <c r="K40" s="536"/>
    </row>
    <row r="41" spans="1:11" s="569" customFormat="1" ht="12.75">
      <c r="A41" s="564"/>
      <c r="B41" s="565"/>
      <c r="C41" s="574"/>
      <c r="D41" s="575"/>
      <c r="E41" s="575"/>
      <c r="F41" s="575"/>
      <c r="G41" s="575"/>
      <c r="H41" s="575"/>
      <c r="I41" s="575"/>
      <c r="J41" s="576"/>
      <c r="K41" s="536"/>
    </row>
    <row r="42" spans="1:11" s="569" customFormat="1" ht="12.75">
      <c r="A42" s="564"/>
      <c r="B42" s="565"/>
      <c r="C42" s="577"/>
      <c r="D42" s="578"/>
      <c r="E42" s="578"/>
      <c r="F42" s="578"/>
      <c r="G42" s="578"/>
      <c r="H42" s="578"/>
      <c r="I42" s="578"/>
      <c r="J42" s="579"/>
      <c r="K42" s="536"/>
    </row>
    <row r="43" spans="1:11" s="569" customFormat="1" ht="12.75" customHeight="1">
      <c r="A43" s="564"/>
      <c r="B43" s="565"/>
      <c r="C43" s="549"/>
      <c r="D43" s="534"/>
      <c r="E43" s="534"/>
      <c r="F43" s="534"/>
      <c r="G43" s="534"/>
      <c r="H43" s="534"/>
      <c r="I43" s="534"/>
      <c r="J43" s="552"/>
      <c r="K43" s="536"/>
    </row>
    <row r="44" spans="1:11" s="569" customFormat="1" ht="12.75">
      <c r="A44" s="564"/>
      <c r="B44" s="565"/>
      <c r="C44" s="580" t="s">
        <v>6</v>
      </c>
      <c r="D44" s="581"/>
      <c r="E44" s="581"/>
      <c r="F44" s="581"/>
      <c r="G44" s="581"/>
      <c r="H44" s="581"/>
      <c r="I44" s="581"/>
      <c r="J44" s="582"/>
      <c r="K44" s="536"/>
    </row>
    <row r="45" spans="1:11" s="569" customFormat="1" ht="12.75">
      <c r="A45" s="564"/>
      <c r="B45" s="570" t="s">
        <v>465</v>
      </c>
      <c r="C45" s="583"/>
      <c r="D45" s="584"/>
      <c r="E45" s="585"/>
      <c r="F45" s="585"/>
      <c r="G45" s="585"/>
      <c r="H45" s="586"/>
      <c r="I45" s="586"/>
      <c r="J45" s="587"/>
      <c r="K45" s="536"/>
    </row>
    <row r="46" spans="1:11" s="569" customFormat="1" ht="12.75" customHeight="1">
      <c r="A46" s="564"/>
      <c r="B46" s="565"/>
      <c r="C46" s="588" t="s">
        <v>7</v>
      </c>
      <c r="D46" s="589"/>
      <c r="E46" s="589"/>
      <c r="F46" s="589"/>
      <c r="G46" s="589"/>
      <c r="H46" s="581"/>
      <c r="I46" s="581"/>
      <c r="J46" s="590"/>
      <c r="K46" s="536"/>
    </row>
    <row r="47" spans="1:11" s="569" customFormat="1" ht="12.75">
      <c r="A47" s="564"/>
      <c r="B47" s="565"/>
      <c r="C47" s="583"/>
      <c r="D47" s="584"/>
      <c r="E47" s="585"/>
      <c r="F47" s="585"/>
      <c r="G47" s="585"/>
      <c r="H47" s="586"/>
      <c r="I47" s="586"/>
      <c r="J47" s="587"/>
      <c r="K47" s="536"/>
    </row>
    <row r="48" spans="1:11" s="569" customFormat="1" ht="12.75">
      <c r="A48" s="564"/>
      <c r="B48" s="565"/>
      <c r="C48" s="566" t="s">
        <v>29</v>
      </c>
      <c r="D48" s="589"/>
      <c r="E48" s="589"/>
      <c r="F48" s="589"/>
      <c r="G48" s="589"/>
      <c r="H48" s="589"/>
      <c r="I48" s="589"/>
      <c r="J48" s="590"/>
      <c r="K48" s="536"/>
    </row>
    <row r="49" spans="1:11" s="569" customFormat="1" ht="12.75">
      <c r="A49" s="564"/>
      <c r="B49" s="565"/>
      <c r="C49" s="583"/>
      <c r="D49" s="584"/>
      <c r="E49" s="585"/>
      <c r="F49" s="585"/>
      <c r="G49" s="585"/>
      <c r="H49" s="586"/>
      <c r="I49" s="586"/>
      <c r="J49" s="587"/>
      <c r="K49" s="536"/>
    </row>
    <row r="50" spans="1:10" ht="12.75">
      <c r="A50" s="532"/>
      <c r="B50" s="534"/>
      <c r="C50" s="534"/>
      <c r="D50" s="534"/>
      <c r="E50" s="534"/>
      <c r="F50" s="534"/>
      <c r="G50" s="534"/>
      <c r="H50" s="534"/>
      <c r="I50" s="534"/>
      <c r="J50" s="552"/>
    </row>
    <row r="51" spans="1:10" ht="12.75">
      <c r="A51" s="532"/>
      <c r="B51" s="534"/>
      <c r="C51" s="534"/>
      <c r="D51" s="534"/>
      <c r="E51" s="534"/>
      <c r="F51" s="534"/>
      <c r="G51" s="534"/>
      <c r="H51" s="534"/>
      <c r="I51" s="534"/>
      <c r="J51" s="552"/>
    </row>
    <row r="52" spans="1:10" ht="13.5" thickBot="1">
      <c r="A52" s="591"/>
      <c r="B52" s="592"/>
      <c r="C52" s="592"/>
      <c r="D52" s="592"/>
      <c r="E52" s="592"/>
      <c r="F52" s="592"/>
      <c r="G52" s="592"/>
      <c r="H52" s="592"/>
      <c r="I52" s="592"/>
      <c r="J52" s="593"/>
    </row>
  </sheetData>
  <sheetProtection/>
  <mergeCells count="1"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5"/>
  <sheetViews>
    <sheetView zoomScale="85" zoomScaleNormal="85" zoomScaleSheetLayoutView="85" zoomScalePageLayoutView="0" workbookViewId="0" topLeftCell="A1">
      <selection activeCell="D17" sqref="D17"/>
    </sheetView>
  </sheetViews>
  <sheetFormatPr defaultColWidth="9.33203125" defaultRowHeight="12.75"/>
  <cols>
    <col min="1" max="1" width="26.16015625" style="0" customWidth="1"/>
    <col min="2" max="2" width="18.33203125" style="0" customWidth="1"/>
    <col min="3" max="3" width="15.16015625" style="0" customWidth="1"/>
    <col min="4" max="4" width="15.66015625" style="0" customWidth="1"/>
    <col min="5" max="5" width="15.33203125" style="0" bestFit="1" customWidth="1"/>
    <col min="6" max="8" width="13.83203125" style="0" bestFit="1" customWidth="1"/>
    <col min="9" max="9" width="15.16015625" style="0" customWidth="1"/>
    <col min="10" max="11" width="17.5" style="0" bestFit="1" customWidth="1"/>
    <col min="12" max="12" width="16" style="0" customWidth="1"/>
    <col min="13" max="13" width="15.66015625" style="0" customWidth="1"/>
    <col min="14" max="14" width="15.33203125" style="0" customWidth="1"/>
    <col min="15" max="15" width="19.33203125" style="0" customWidth="1"/>
  </cols>
  <sheetData>
    <row r="1" spans="1:15" ht="12.75">
      <c r="A1" s="209"/>
      <c r="B1" s="475" t="s">
        <v>12</v>
      </c>
      <c r="C1" s="367" t="s">
        <v>13</v>
      </c>
      <c r="D1" s="367" t="s">
        <v>14</v>
      </c>
      <c r="E1" s="367" t="s">
        <v>15</v>
      </c>
      <c r="F1" s="367" t="s">
        <v>16</v>
      </c>
      <c r="G1" s="367" t="s">
        <v>17</v>
      </c>
      <c r="H1" s="367" t="s">
        <v>18</v>
      </c>
      <c r="I1" s="367" t="s">
        <v>23</v>
      </c>
      <c r="J1" s="367" t="s">
        <v>24</v>
      </c>
      <c r="K1" s="367" t="s">
        <v>25</v>
      </c>
      <c r="L1" s="367" t="s">
        <v>26</v>
      </c>
      <c r="M1" s="367" t="s">
        <v>0</v>
      </c>
      <c r="N1" s="396" t="s">
        <v>401</v>
      </c>
      <c r="O1" s="402" t="s">
        <v>401</v>
      </c>
    </row>
    <row r="2" spans="1:15" ht="12.75">
      <c r="A2" s="211"/>
      <c r="B2" s="476" t="s">
        <v>19</v>
      </c>
      <c r="C2" s="365" t="s">
        <v>20</v>
      </c>
      <c r="D2" s="365" t="s">
        <v>21</v>
      </c>
      <c r="E2" s="365" t="s">
        <v>22</v>
      </c>
      <c r="F2" s="365" t="s">
        <v>21</v>
      </c>
      <c r="G2" s="365" t="s">
        <v>21</v>
      </c>
      <c r="H2" s="365" t="s">
        <v>21</v>
      </c>
      <c r="I2" s="365" t="s">
        <v>21</v>
      </c>
      <c r="J2" s="365" t="s">
        <v>27</v>
      </c>
      <c r="K2" s="365" t="s">
        <v>21</v>
      </c>
      <c r="L2" s="365" t="s">
        <v>21</v>
      </c>
      <c r="M2" s="365" t="s">
        <v>11</v>
      </c>
      <c r="N2" s="365" t="s">
        <v>3</v>
      </c>
      <c r="O2" s="366" t="s">
        <v>1</v>
      </c>
    </row>
    <row r="3" spans="1:15" ht="12.75">
      <c r="A3" s="291"/>
      <c r="B3" s="477"/>
      <c r="C3" s="368"/>
      <c r="D3" s="368"/>
      <c r="E3" s="368"/>
      <c r="F3" s="368"/>
      <c r="G3" s="368"/>
      <c r="H3" s="365"/>
      <c r="I3" s="365"/>
      <c r="J3" s="365"/>
      <c r="K3" s="365"/>
      <c r="L3" s="365"/>
      <c r="M3" s="365" t="s">
        <v>21</v>
      </c>
      <c r="N3" s="365" t="s">
        <v>2</v>
      </c>
      <c r="O3" s="366" t="s">
        <v>2</v>
      </c>
    </row>
    <row r="4" spans="1:15" ht="27">
      <c r="A4" s="470" t="s">
        <v>203</v>
      </c>
      <c r="B4" s="478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6"/>
    </row>
    <row r="5" spans="1:15" ht="20.25" customHeight="1">
      <c r="A5" s="471" t="s">
        <v>92</v>
      </c>
      <c r="B5" s="479">
        <f>IF('I. Skadeförsäkringsrisker'!F66=0,"",IF('I. Skadeförsäkringsrisker'!F27=0,"",MAX(1-2*'I. Skadeförsäkringsrisker'!F118/100,0.7*(1-'I. Skadeförsäkringsrisker'!F118/100))*MIN('I. Skadeförsäkringsrisker'!F66*'Parametrar AFA Sjuk'!C2/MAX(1/3,SQRT('I. Skadeförsäkringsrisker'!F27/'Parametrar AFA Sjuk'!C13)),50%*'I. Skadeförsäkringsrisker'!F91)))</f>
      </c>
      <c r="C5" s="436">
        <f>IF('I. Skadeförsäkringsrisker'!G66=0,"",IF('I. Skadeförsäkringsrisker'!G27=0,"",MAX(1-2*'I. Skadeförsäkringsrisker'!G118/100,0.7*(1-'I. Skadeförsäkringsrisker'!G118/100))*MIN('I. Skadeförsäkringsrisker'!G66*'Parametrar AFA Sjuk'!D2/MAX(1/3,SQRT('I. Skadeförsäkringsrisker'!G27/'Parametrar AFA Sjuk'!D13)),50%*'I. Skadeförsäkringsrisker'!G91)))</f>
      </c>
      <c r="D5" s="436">
        <f>IF('I. Skadeförsäkringsrisker'!H66=0,"",IF('I. Skadeförsäkringsrisker'!H27=0,"",MAX(1-2*'I. Skadeförsäkringsrisker'!H118/100,0.7*(1-'I. Skadeförsäkringsrisker'!H118/100))*MIN('I. Skadeförsäkringsrisker'!H66*'Parametrar AFA Sjuk'!E2/MAX(1/3,SQRT('I. Skadeförsäkringsrisker'!H27/'Parametrar AFA Sjuk'!E13)),50%*'I. Skadeförsäkringsrisker'!H91)))</f>
      </c>
      <c r="E5" s="436">
        <f>IF('I. Skadeförsäkringsrisker'!I66=0,"",IF('I. Skadeförsäkringsrisker'!I27=0,"",MAX(1-2*'I. Skadeförsäkringsrisker'!I118/100,0.7*(1-'I. Skadeförsäkringsrisker'!I118/100))*MIN('I. Skadeförsäkringsrisker'!I66*'Parametrar AFA Sjuk'!F2/MAX(1/3,SQRT('I. Skadeförsäkringsrisker'!I27/'Parametrar AFA Sjuk'!F13)),50%*'I. Skadeförsäkringsrisker'!I91)))</f>
      </c>
      <c r="F5" s="436">
        <f>IF('I. Skadeförsäkringsrisker'!J66=0,"",IF('I. Skadeförsäkringsrisker'!J27=0,"",MAX(1-2*'I. Skadeförsäkringsrisker'!J118/100,0.7*(1-'I. Skadeförsäkringsrisker'!J118/100))*MIN('I. Skadeförsäkringsrisker'!J66*'Parametrar AFA Sjuk'!G2/MAX(1/3,SQRT('I. Skadeförsäkringsrisker'!J27/'Parametrar AFA Sjuk'!G13)),50%*'I. Skadeförsäkringsrisker'!J91)))</f>
      </c>
      <c r="G5" s="436">
        <f>IF('I. Skadeförsäkringsrisker'!K66=0,"",IF('I. Skadeförsäkringsrisker'!K27=0,"",MAX(1-2*'I. Skadeförsäkringsrisker'!K118/100,0.7*(1-'I. Skadeförsäkringsrisker'!K118/100))*MIN('I. Skadeförsäkringsrisker'!K66*'Parametrar AFA Sjuk'!H2/MAX(1/3,SQRT('I. Skadeförsäkringsrisker'!K27/'Parametrar AFA Sjuk'!H13)),50%*'I. Skadeförsäkringsrisker'!K91)))</f>
      </c>
      <c r="H5" s="436">
        <f>IF('I. Skadeförsäkringsrisker'!F82=0,"",IF('I. Skadeförsäkringsrisker'!F50=0,"",MAX(1-2*'I. Skadeförsäkringsrisker'!F135/100,0.7*(1-'I. Skadeförsäkringsrisker'!F135/100))*MIN('I. Skadeförsäkringsrisker'!F82*'Parametrar AFA Sjuk'!I2/MAX(1/3,SQRT('I. Skadeförsäkringsrisker'!F50/'Parametrar AFA Sjuk'!I13)),50%*'I. Skadeförsäkringsrisker'!F108)))</f>
      </c>
      <c r="I5" s="436">
        <f>IF('I. Skadeförsäkringsrisker'!G82=0,"",IF('I. Skadeförsäkringsrisker'!G50=0,"",MAX(1-2*'I. Skadeförsäkringsrisker'!G135/100,0.7*(1-'I. Skadeförsäkringsrisker'!G135/100))*MIN('I. Skadeförsäkringsrisker'!G82*'Parametrar AFA Sjuk'!J2/MAX(1/3,SQRT('I. Skadeförsäkringsrisker'!G50/'Parametrar AFA Sjuk'!J13)),50%*'I. Skadeförsäkringsrisker'!G108)))</f>
      </c>
      <c r="J5" s="436">
        <f>IF('I. Skadeförsäkringsrisker'!H82=0,"",IF('I. Skadeförsäkringsrisker'!H50=0,"",MAX(1-2*'I. Skadeförsäkringsrisker'!H135/100,0.7*(1-'I. Skadeförsäkringsrisker'!H135/100))*MIN('I. Skadeförsäkringsrisker'!H82*'Parametrar AFA Sjuk'!K2/MAX(1/3,SQRT('I. Skadeförsäkringsrisker'!H50/'Parametrar AFA Sjuk'!K13)),50%*'I. Skadeförsäkringsrisker'!H108)))</f>
      </c>
      <c r="K5" s="436">
        <f>IF('I. Skadeförsäkringsrisker'!I82=0,"",IF('I. Skadeförsäkringsrisker'!I50=0,"",MAX(1-2*'I. Skadeförsäkringsrisker'!I135/100,0.7*(1-'I. Skadeförsäkringsrisker'!I135/100))*MIN('I. Skadeförsäkringsrisker'!I82*'Parametrar AFA Sjuk'!L2/MAX(1/3,SQRT('I. Skadeförsäkringsrisker'!I50/'Parametrar AFA Sjuk'!L13)),50%*'I. Skadeförsäkringsrisker'!I108)))</f>
      </c>
      <c r="L5" s="436">
        <f>IF('I. Skadeförsäkringsrisker'!J82=0,"",IF('I. Skadeförsäkringsrisker'!J50=0,"",MAX(1-2*'I. Skadeförsäkringsrisker'!J135/100,0.7*(1-'I. Skadeförsäkringsrisker'!J135/100))*MIN('I. Skadeförsäkringsrisker'!J82*'Parametrar AFA Sjuk'!M2/MAX(1/3,SQRT('I. Skadeförsäkringsrisker'!J50/'Parametrar AFA Sjuk'!M13)),50%*'I. Skadeförsäkringsrisker'!J108)))</f>
      </c>
      <c r="M5" s="437" t="s">
        <v>204</v>
      </c>
      <c r="N5" s="437" t="s">
        <v>204</v>
      </c>
      <c r="O5" s="438" t="s">
        <v>204</v>
      </c>
    </row>
    <row r="6" spans="1:15" ht="20.25" customHeight="1">
      <c r="A6" s="471" t="s">
        <v>93</v>
      </c>
      <c r="B6" s="479">
        <f>IF('I. Skadeförsäkringsrisker'!F67=0,"",IF('I. Skadeförsäkringsrisker'!F28=0,"",MAX(1-2*'I. Skadeförsäkringsrisker'!F119/100,0.7*(1-'I. Skadeförsäkringsrisker'!F119/100))*MIN('I. Skadeförsäkringsrisker'!F67*'Parametrar AFA Sjuk'!C3/MAX(1/3,SQRT('I. Skadeförsäkringsrisker'!F28/'Parametrar AFA Sjuk'!C14)),50%*'I. Skadeförsäkringsrisker'!F92)))</f>
      </c>
      <c r="C6" s="436">
        <f>IF('I. Skadeförsäkringsrisker'!G67=0,"",IF('I. Skadeförsäkringsrisker'!G28=0,"",MAX(1-2*'I. Skadeförsäkringsrisker'!G119/100,0.7*(1-'I. Skadeförsäkringsrisker'!G119/100))*MIN('I. Skadeförsäkringsrisker'!G67*'Parametrar AFA Sjuk'!D3/MAX(1/3,SQRT('I. Skadeförsäkringsrisker'!G28/'Parametrar AFA Sjuk'!D14)),50%*'I. Skadeförsäkringsrisker'!G92)))</f>
      </c>
      <c r="D6" s="436">
        <f>IF('I. Skadeförsäkringsrisker'!H67=0,"",IF('I. Skadeförsäkringsrisker'!H28=0,"",MAX(1-2*'I. Skadeförsäkringsrisker'!H119/100,0.7*(1-'I. Skadeförsäkringsrisker'!H119/100))*MIN('I. Skadeförsäkringsrisker'!H67*'Parametrar AFA Sjuk'!E3/MAX(1/3,SQRT('I. Skadeförsäkringsrisker'!H28/'Parametrar AFA Sjuk'!E14)),50%*'I. Skadeförsäkringsrisker'!H92)))</f>
      </c>
      <c r="E6" s="436">
        <f>IF('I. Skadeförsäkringsrisker'!I67=0,"",IF('I. Skadeförsäkringsrisker'!I28=0,"",MAX(1-2*'I. Skadeförsäkringsrisker'!I119/100,0.7*(1-'I. Skadeförsäkringsrisker'!I119/100))*MIN('I. Skadeförsäkringsrisker'!I67*'Parametrar AFA Sjuk'!F3/MAX(1/3,SQRT('I. Skadeförsäkringsrisker'!I28/'Parametrar AFA Sjuk'!F14)),50%*'I. Skadeförsäkringsrisker'!I92)))</f>
      </c>
      <c r="F6" s="436">
        <f>IF('I. Skadeförsäkringsrisker'!J67=0,"",IF('I. Skadeförsäkringsrisker'!J28=0,"",MAX(1-2*'I. Skadeförsäkringsrisker'!J119/100,0.7*(1-'I. Skadeförsäkringsrisker'!J119/100))*MIN('I. Skadeförsäkringsrisker'!J67*'Parametrar AFA Sjuk'!G3/MAX(1/3,SQRT('I. Skadeförsäkringsrisker'!J28/'Parametrar AFA Sjuk'!G14)),50%*'I. Skadeförsäkringsrisker'!J92)))</f>
      </c>
      <c r="G6" s="436">
        <f>IF('I. Skadeförsäkringsrisker'!K67=0,"",IF('I. Skadeförsäkringsrisker'!K28=0,"",MAX(1-2*'I. Skadeförsäkringsrisker'!K119/100,0.7*(1-'I. Skadeförsäkringsrisker'!K119/100))*MIN('I. Skadeförsäkringsrisker'!K67*'Parametrar AFA Sjuk'!H3/MAX(1/3,SQRT('I. Skadeförsäkringsrisker'!K28/'Parametrar AFA Sjuk'!H14)),50%*'I. Skadeförsäkringsrisker'!K92)))</f>
      </c>
      <c r="H6" s="436">
        <f>IF('I. Skadeförsäkringsrisker'!F83=0,"",IF('I. Skadeförsäkringsrisker'!F51=0,"",MAX(1-2*'I. Skadeförsäkringsrisker'!F136/100,0.7*(1-'I. Skadeförsäkringsrisker'!F136/100))*MIN('I. Skadeförsäkringsrisker'!F83*'Parametrar AFA Sjuk'!I3/MAX(1/3,SQRT('I. Skadeförsäkringsrisker'!F51/'Parametrar AFA Sjuk'!I14)),50%*'I. Skadeförsäkringsrisker'!F109)))</f>
      </c>
      <c r="I6" s="436">
        <f>IF('I. Skadeförsäkringsrisker'!G83=0,"",IF('I. Skadeförsäkringsrisker'!G51=0,"",MAX(1-2*'I. Skadeförsäkringsrisker'!G136/100,0.7*(1-'I. Skadeförsäkringsrisker'!G136/100))*MIN('I. Skadeförsäkringsrisker'!G83*'Parametrar AFA Sjuk'!J3/MAX(1/3,SQRT('I. Skadeförsäkringsrisker'!G51/'Parametrar AFA Sjuk'!J14)),50%*'I. Skadeförsäkringsrisker'!G109)))</f>
      </c>
      <c r="J6" s="436">
        <f>IF('I. Skadeförsäkringsrisker'!H83=0,"",IF('I. Skadeförsäkringsrisker'!H51=0,"",MAX(1-2*'I. Skadeförsäkringsrisker'!H136/100,0.7*(1-'I. Skadeförsäkringsrisker'!H136/100))*MIN('I. Skadeförsäkringsrisker'!H83*'Parametrar AFA Sjuk'!K3/MAX(1/3,SQRT('I. Skadeförsäkringsrisker'!H51/'Parametrar AFA Sjuk'!K14)),50%*'I. Skadeförsäkringsrisker'!H109)))</f>
      </c>
      <c r="K6" s="436">
        <f>IF('I. Skadeförsäkringsrisker'!I83=0,"",IF('I. Skadeförsäkringsrisker'!I51=0,"",MAX(1-2*'I. Skadeförsäkringsrisker'!I136/100,0.7*(1-'I. Skadeförsäkringsrisker'!I136/100))*MIN('I. Skadeförsäkringsrisker'!I83*'Parametrar AFA Sjuk'!L3/MAX(1/3,SQRT('I. Skadeförsäkringsrisker'!I51/'Parametrar AFA Sjuk'!L14)),50%*'I. Skadeförsäkringsrisker'!I109)))</f>
      </c>
      <c r="L6" s="436">
        <f>IF('I. Skadeförsäkringsrisker'!J83=0,"",IF('I. Skadeförsäkringsrisker'!J51=0,"",MAX(1-2*'I. Skadeförsäkringsrisker'!J136/100,0.7*(1-'I. Skadeförsäkringsrisker'!J136/100))*MIN('I. Skadeförsäkringsrisker'!J83*'Parametrar AFA Sjuk'!M3/MAX(1/3,SQRT('I. Skadeförsäkringsrisker'!J51/'Parametrar AFA Sjuk'!M14)),50%*'I. Skadeförsäkringsrisker'!J109)))</f>
      </c>
      <c r="M6" s="437"/>
      <c r="N6" s="437"/>
      <c r="O6" s="438"/>
    </row>
    <row r="7" spans="1:15" ht="20.25" customHeight="1">
      <c r="A7" s="471" t="s">
        <v>94</v>
      </c>
      <c r="B7" s="479">
        <f>IF('I. Skadeförsäkringsrisker'!F68=0,"",IF('I. Skadeförsäkringsrisker'!F29=0,"",MAX(1-2*'I. Skadeförsäkringsrisker'!F120/100,0.7*(1-'I. Skadeförsäkringsrisker'!F120/100))*MIN('I. Skadeförsäkringsrisker'!F68*'Parametrar AFA Sjuk'!C4/MAX(1/3,SQRT('I. Skadeförsäkringsrisker'!F29/'Parametrar AFA Sjuk'!C15)),50%*'I. Skadeförsäkringsrisker'!F93)))</f>
      </c>
      <c r="C7" s="436">
        <f>IF('I. Skadeförsäkringsrisker'!G68=0,"",IF('I. Skadeförsäkringsrisker'!G29=0,"",MAX(1-2*'I. Skadeförsäkringsrisker'!G120/100,0.7*(1-'I. Skadeförsäkringsrisker'!G120/100))*MIN('I. Skadeförsäkringsrisker'!G68*'Parametrar AFA Sjuk'!D4/MAX(1/3,SQRT('I. Skadeförsäkringsrisker'!G29/'Parametrar AFA Sjuk'!D15)),50%*'I. Skadeförsäkringsrisker'!G93)))</f>
      </c>
      <c r="D7" s="436">
        <f>IF('I. Skadeförsäkringsrisker'!H68=0,"",IF('I. Skadeförsäkringsrisker'!H29=0,"",MAX(1-2*'I. Skadeförsäkringsrisker'!H120/100,0.7*(1-'I. Skadeförsäkringsrisker'!H120/100))*MIN('I. Skadeförsäkringsrisker'!H68*'Parametrar AFA Sjuk'!E4/MAX(1/3,SQRT('I. Skadeförsäkringsrisker'!H29/'Parametrar AFA Sjuk'!E15)),50%*'I. Skadeförsäkringsrisker'!H93)))</f>
      </c>
      <c r="E7" s="436">
        <f>IF('I. Skadeförsäkringsrisker'!I68=0,"",IF('I. Skadeförsäkringsrisker'!I29=0,"",MAX(1-2*'I. Skadeförsäkringsrisker'!I120/100,0.7*(1-'I. Skadeförsäkringsrisker'!I120/100))*MIN('I. Skadeförsäkringsrisker'!I68*'Parametrar AFA Sjuk'!F4/MAX(1/3,SQRT('I. Skadeförsäkringsrisker'!I29/'Parametrar AFA Sjuk'!F15)),50%*'I. Skadeförsäkringsrisker'!I93)))</f>
      </c>
      <c r="F7" s="436">
        <f>IF('I. Skadeförsäkringsrisker'!J68=0,"",IF('I. Skadeförsäkringsrisker'!J29=0,"",MAX(1-2*'I. Skadeförsäkringsrisker'!J120/100,0.7*(1-'I. Skadeförsäkringsrisker'!J120/100))*MIN('I. Skadeförsäkringsrisker'!J68*'Parametrar AFA Sjuk'!G4/MAX(1/3,SQRT('I. Skadeförsäkringsrisker'!J29/'Parametrar AFA Sjuk'!G15)),50%*'I. Skadeförsäkringsrisker'!J93)))</f>
      </c>
      <c r="G7" s="436">
        <f>IF('I. Skadeförsäkringsrisker'!K68=0,"",IF('I. Skadeförsäkringsrisker'!K29=0,"",MAX(1-2*'I. Skadeförsäkringsrisker'!K120/100,0.7*(1-'I. Skadeförsäkringsrisker'!K120/100))*MIN('I. Skadeförsäkringsrisker'!K68*'Parametrar AFA Sjuk'!H4/MAX(1/3,SQRT('I. Skadeförsäkringsrisker'!K29/'Parametrar AFA Sjuk'!H15)),50%*'I. Skadeförsäkringsrisker'!K93)))</f>
      </c>
      <c r="H7" s="436">
        <f>IF('I. Skadeförsäkringsrisker'!F84=0,"",IF('I. Skadeförsäkringsrisker'!F52=0,"",MAX(1-2*'I. Skadeförsäkringsrisker'!F137/100,0.7*(1-'I. Skadeförsäkringsrisker'!F137/100))*MIN('I. Skadeförsäkringsrisker'!F84*'Parametrar AFA Sjuk'!I4/MAX(1/3,SQRT('I. Skadeförsäkringsrisker'!F52/'Parametrar AFA Sjuk'!I15)),50%*'I. Skadeförsäkringsrisker'!F110)))</f>
      </c>
      <c r="I7" s="436">
        <f>IF('I. Skadeförsäkringsrisker'!G84=0,"",IF('I. Skadeförsäkringsrisker'!G52=0,"",MAX(1-2*'I. Skadeförsäkringsrisker'!G137/100,0.7*(1-'I. Skadeförsäkringsrisker'!G137/100))*MIN('I. Skadeförsäkringsrisker'!G84*'Parametrar AFA Sjuk'!J4/MAX(1/3,SQRT('I. Skadeförsäkringsrisker'!G52/'Parametrar AFA Sjuk'!J15)),50%*'I. Skadeförsäkringsrisker'!G110)))</f>
      </c>
      <c r="J7" s="436">
        <f>IF('I. Skadeförsäkringsrisker'!H84=0,"",IF('I. Skadeförsäkringsrisker'!H52=0,"",MAX(1-2*'I. Skadeförsäkringsrisker'!H137/100,0.7*(1-'I. Skadeförsäkringsrisker'!H137/100))*MIN('I. Skadeförsäkringsrisker'!H84*'Parametrar AFA Sjuk'!K4/MAX(1/3,SQRT('I. Skadeförsäkringsrisker'!H52/'Parametrar AFA Sjuk'!K15)),50%*'I. Skadeförsäkringsrisker'!H110)))</f>
      </c>
      <c r="K7" s="436">
        <f>IF('I. Skadeförsäkringsrisker'!I84=0,"",IF('I. Skadeförsäkringsrisker'!I52=0,"",MAX(1-2*'I. Skadeförsäkringsrisker'!I137/100,0.7*(1-'I. Skadeförsäkringsrisker'!I137/100))*MIN('I. Skadeförsäkringsrisker'!I84*'Parametrar AFA Sjuk'!L4/MAX(1/3,SQRT('I. Skadeförsäkringsrisker'!I52/'Parametrar AFA Sjuk'!L15)),50%*'I. Skadeförsäkringsrisker'!I110)))</f>
      </c>
      <c r="L7" s="436">
        <f>IF('I. Skadeförsäkringsrisker'!J84=0,"",IF('I. Skadeförsäkringsrisker'!J52=0,"",MAX(1-2*'I. Skadeförsäkringsrisker'!J137/100,0.7*(1-'I. Skadeförsäkringsrisker'!J137/100))*MIN('I. Skadeförsäkringsrisker'!J84*'Parametrar AFA Sjuk'!M4/MAX(1/3,SQRT('I. Skadeförsäkringsrisker'!J52/'Parametrar AFA Sjuk'!M15)),50%*'I. Skadeförsäkringsrisker'!J110)))</f>
      </c>
      <c r="M7" s="437"/>
      <c r="N7" s="437"/>
      <c r="O7" s="438"/>
    </row>
    <row r="8" spans="1:15" ht="20.25" customHeight="1">
      <c r="A8" s="471" t="s">
        <v>95</v>
      </c>
      <c r="B8" s="479">
        <f>IF('I. Skadeförsäkringsrisker'!F69=0,"",IF('I. Skadeförsäkringsrisker'!F30=0,"",MAX(1-2*'I. Skadeförsäkringsrisker'!F121/100,0.7*(1-'I. Skadeförsäkringsrisker'!F121/100))*MIN('I. Skadeförsäkringsrisker'!F69*'Parametrar AFA Sjuk'!C5/MAX(1/3,SQRT('I. Skadeförsäkringsrisker'!F30/'Parametrar AFA Sjuk'!C16)),50%*'I. Skadeförsäkringsrisker'!F94)))</f>
      </c>
      <c r="C8" s="436">
        <f>IF('I. Skadeförsäkringsrisker'!G69=0,"",IF('I. Skadeförsäkringsrisker'!G30=0,"",MAX(1-2*'I. Skadeförsäkringsrisker'!G121/100,0.7*(1-'I. Skadeförsäkringsrisker'!G121/100))*MIN('I. Skadeförsäkringsrisker'!G69*'Parametrar AFA Sjuk'!D5/MAX(1/3,SQRT('I. Skadeförsäkringsrisker'!G30/'Parametrar AFA Sjuk'!D16)),50%*'I. Skadeförsäkringsrisker'!G94)))</f>
      </c>
      <c r="D8" s="437"/>
      <c r="E8" s="436">
        <f>IF('I. Skadeförsäkringsrisker'!I69=0,"",IF('I. Skadeförsäkringsrisker'!I30=0,"",MAX(1-2*'I. Skadeförsäkringsrisker'!I121/100,0.7*(1-'I. Skadeförsäkringsrisker'!I121/100))*MIN('I. Skadeförsäkringsrisker'!I69*'Parametrar AFA Sjuk'!F5/MAX(1/3,SQRT('I. Skadeförsäkringsrisker'!I30/'Parametrar AFA Sjuk'!F16)),50%*'I. Skadeförsäkringsrisker'!I94)))</f>
      </c>
      <c r="F8" s="437"/>
      <c r="G8" s="436">
        <f>IF('I. Skadeförsäkringsrisker'!K69=0,"",IF('I. Skadeförsäkringsrisker'!K30=0,"",MAX(1-2*'I. Skadeförsäkringsrisker'!K121/100,0.7*(1-'I. Skadeförsäkringsrisker'!K121/100))*MIN('I. Skadeförsäkringsrisker'!K69*'Parametrar AFA Sjuk'!H5/MAX(1/3,SQRT('I. Skadeförsäkringsrisker'!K30/'Parametrar AFA Sjuk'!H16)),50%*'I. Skadeförsäkringsrisker'!K94)))</f>
      </c>
      <c r="H8" s="436">
        <f>IF('I. Skadeförsäkringsrisker'!F85=0,"",IF('I. Skadeförsäkringsrisker'!F53=0,"",MAX(1-2*'I. Skadeförsäkringsrisker'!F138/100,0.7*(1-'I. Skadeförsäkringsrisker'!F138/100))*MIN('I. Skadeförsäkringsrisker'!F85*'Parametrar AFA Sjuk'!I5/MAX(1/3,SQRT('I. Skadeförsäkringsrisker'!F53/'Parametrar AFA Sjuk'!I16)),50%*'I. Skadeförsäkringsrisker'!F111)))</f>
      </c>
      <c r="I8" s="436">
        <f>IF('I. Skadeförsäkringsrisker'!G85=0,"",IF('I. Skadeförsäkringsrisker'!G53=0,"",MAX(1-2*'I. Skadeförsäkringsrisker'!G138/100,0.7*(1-'I. Skadeförsäkringsrisker'!G138/100))*MIN('I. Skadeförsäkringsrisker'!G85*'Parametrar AFA Sjuk'!J5/MAX(1/3,SQRT('I. Skadeförsäkringsrisker'!G53/'Parametrar AFA Sjuk'!J16)),50%*'I. Skadeförsäkringsrisker'!G111)))</f>
      </c>
      <c r="J8" s="436">
        <f>IF('I. Skadeförsäkringsrisker'!H85=0,"",IF('I. Skadeförsäkringsrisker'!H53=0,"",MAX(1-2*'I. Skadeförsäkringsrisker'!H138/100,0.7*(1-'I. Skadeförsäkringsrisker'!H138/100))*MIN('I. Skadeförsäkringsrisker'!H85*'Parametrar AFA Sjuk'!K5/MAX(1/3,SQRT('I. Skadeförsäkringsrisker'!H53/'Parametrar AFA Sjuk'!K16)),50%*'I. Skadeförsäkringsrisker'!H111)))</f>
      </c>
      <c r="K8" s="436">
        <f>IF('I. Skadeförsäkringsrisker'!I85=0,"",IF('I. Skadeförsäkringsrisker'!I53=0,"",MAX(1-2*'I. Skadeförsäkringsrisker'!I138/100,0.7*(1-'I. Skadeförsäkringsrisker'!I138/100))*MIN('I. Skadeförsäkringsrisker'!I85*'Parametrar AFA Sjuk'!L5/MAX(1/3,SQRT('I. Skadeförsäkringsrisker'!I53/'Parametrar AFA Sjuk'!L16)),50%*'I. Skadeförsäkringsrisker'!I111)))</f>
      </c>
      <c r="L8" s="437"/>
      <c r="M8" s="437"/>
      <c r="N8" s="437"/>
      <c r="O8" s="438"/>
    </row>
    <row r="9" spans="1:15" ht="20.25" customHeight="1">
      <c r="A9" s="471" t="s">
        <v>96</v>
      </c>
      <c r="B9" s="479">
        <f>IF('I. Skadeförsäkringsrisker'!F70=0,"",IF('I. Skadeförsäkringsrisker'!F31=0,"",MAX(1-2*'I. Skadeförsäkringsrisker'!F122/100,0.7*(1-'I. Skadeförsäkringsrisker'!F122/100))*MIN('I. Skadeförsäkringsrisker'!F70*'Parametrar AFA Sjuk'!C6/MAX(1/3,SQRT('I. Skadeförsäkringsrisker'!F31/'Parametrar AFA Sjuk'!C17)),50%*'I. Skadeförsäkringsrisker'!F95)))</f>
      </c>
      <c r="C9" s="436">
        <f>IF('I. Skadeförsäkringsrisker'!G70=0,"",IF('I. Skadeförsäkringsrisker'!G31=0,"",MAX(1-2*'I. Skadeförsäkringsrisker'!G122/100,0.7*(1-'I. Skadeförsäkringsrisker'!G122/100))*MIN('I. Skadeförsäkringsrisker'!G70*'Parametrar AFA Sjuk'!D6/MAX(1/3,SQRT('I. Skadeförsäkringsrisker'!G31/'Parametrar AFA Sjuk'!D17)),50%*'I. Skadeförsäkringsrisker'!G95)))</f>
      </c>
      <c r="D9" s="437"/>
      <c r="E9" s="436">
        <f>IF('I. Skadeförsäkringsrisker'!I70=0,"",IF('I. Skadeförsäkringsrisker'!I31=0,"",MAX(1-2*'I. Skadeförsäkringsrisker'!I122/100,0.7*(1-'I. Skadeförsäkringsrisker'!I122/100))*MIN('I. Skadeförsäkringsrisker'!I70*'Parametrar AFA Sjuk'!F6/MAX(1/3,SQRT('I. Skadeförsäkringsrisker'!I31/'Parametrar AFA Sjuk'!F17)),50%*'I. Skadeförsäkringsrisker'!I95)))</f>
      </c>
      <c r="F9" s="437"/>
      <c r="G9" s="436">
        <f>IF('I. Skadeförsäkringsrisker'!K70=0,"",IF('I. Skadeförsäkringsrisker'!K31=0,"",MAX(1-2*'I. Skadeförsäkringsrisker'!K122/100,0.7*(1-'I. Skadeförsäkringsrisker'!K122/100))*MIN('I. Skadeförsäkringsrisker'!K70*'Parametrar AFA Sjuk'!H6/MAX(1/3,SQRT('I. Skadeförsäkringsrisker'!K31/'Parametrar AFA Sjuk'!H17)),50%*'I. Skadeförsäkringsrisker'!K95)))</f>
      </c>
      <c r="H9" s="436">
        <f>IF('I. Skadeförsäkringsrisker'!F86=0,"",IF('I. Skadeförsäkringsrisker'!F54=0,"",MAX(1-2*'I. Skadeförsäkringsrisker'!F139/100,0.7*(1-'I. Skadeförsäkringsrisker'!F139/100))*MIN('I. Skadeförsäkringsrisker'!F86*'Parametrar AFA Sjuk'!I6/MAX(1/3,SQRT('I. Skadeförsäkringsrisker'!F54/'Parametrar AFA Sjuk'!I17)),50%*'I. Skadeförsäkringsrisker'!F112)))</f>
      </c>
      <c r="I9" s="436">
        <f>IF('I. Skadeförsäkringsrisker'!G86=0,"",IF('I. Skadeförsäkringsrisker'!G54=0,"",MAX(1-2*'I. Skadeförsäkringsrisker'!G139/100,0.7*(1-'I. Skadeförsäkringsrisker'!G139/100))*MIN('I. Skadeförsäkringsrisker'!G86*'Parametrar AFA Sjuk'!J6/MAX(1/3,SQRT('I. Skadeförsäkringsrisker'!G54/'Parametrar AFA Sjuk'!J17)),50%*'I. Skadeförsäkringsrisker'!G112)))</f>
      </c>
      <c r="J9" s="436">
        <f>IF('I. Skadeförsäkringsrisker'!H86=0,"",IF('I. Skadeförsäkringsrisker'!H54=0,"",MAX(1-2*'I. Skadeförsäkringsrisker'!H139/100,0.7*(1-'I. Skadeförsäkringsrisker'!H139/100))*MIN('I. Skadeförsäkringsrisker'!H86*'Parametrar AFA Sjuk'!K6/MAX(1/3,SQRT('I. Skadeförsäkringsrisker'!H54/'Parametrar AFA Sjuk'!K17)),50%*'I. Skadeförsäkringsrisker'!H112)))</f>
      </c>
      <c r="K9" s="436">
        <f>IF('I. Skadeförsäkringsrisker'!I86=0,"",IF('I. Skadeförsäkringsrisker'!I54=0,"",MAX(1-2*'I. Skadeförsäkringsrisker'!I139/100,0.7*(1-'I. Skadeförsäkringsrisker'!I139/100))*MIN('I. Skadeförsäkringsrisker'!I86*'Parametrar AFA Sjuk'!L6/MAX(1/3,SQRT('I. Skadeförsäkringsrisker'!I54/'Parametrar AFA Sjuk'!L17)),50%*'I. Skadeförsäkringsrisker'!I112)))</f>
      </c>
      <c r="L9" s="437"/>
      <c r="M9" s="437"/>
      <c r="N9" s="437"/>
      <c r="O9" s="438"/>
    </row>
    <row r="10" spans="1:15" ht="20.25" customHeight="1">
      <c r="A10" s="471" t="s">
        <v>97</v>
      </c>
      <c r="B10" s="479">
        <f>IF('I. Skadeförsäkringsrisker'!F71=0,"",IF('I. Skadeförsäkringsrisker'!F32=0,"",MAX(1-2*'I. Skadeförsäkringsrisker'!F123/100,0.7*(1-'I. Skadeförsäkringsrisker'!F123/100))*MIN('I. Skadeförsäkringsrisker'!F71*'Parametrar AFA Sjuk'!C7/MAX(1/3,SQRT('I. Skadeförsäkringsrisker'!F32/'Parametrar AFA Sjuk'!C18)),50%*'I. Skadeförsäkringsrisker'!F96)))</f>
      </c>
      <c r="C10" s="437"/>
      <c r="D10" s="437"/>
      <c r="E10" s="436">
        <f>IF('I. Skadeförsäkringsrisker'!I71=0,"",IF('I. Skadeförsäkringsrisker'!I32=0,"",MAX(1-2*'I. Skadeförsäkringsrisker'!I123/100,0.7*(1-'I. Skadeförsäkringsrisker'!I123/100))*MIN('I. Skadeförsäkringsrisker'!I71*'Parametrar AFA Sjuk'!F7/MAX(1/3,SQRT('I. Skadeförsäkringsrisker'!I32/'Parametrar AFA Sjuk'!F18)),50%*'I. Skadeförsäkringsrisker'!I96)))</f>
      </c>
      <c r="F10" s="437"/>
      <c r="G10" s="436">
        <f>IF('I. Skadeförsäkringsrisker'!K71=0,"",IF('I. Skadeförsäkringsrisker'!K32=0,"",MAX(1-2*'I. Skadeförsäkringsrisker'!K123/100,0.7*(1-'I. Skadeförsäkringsrisker'!K123/100))*MIN('I. Skadeförsäkringsrisker'!K71*'Parametrar AFA Sjuk'!H7/MAX(1/3,SQRT('I. Skadeförsäkringsrisker'!K32/'Parametrar AFA Sjuk'!H18)),50%*'I. Skadeförsäkringsrisker'!K96)))</f>
      </c>
      <c r="H10" s="437"/>
      <c r="I10" s="437"/>
      <c r="J10" s="437"/>
      <c r="K10" s="437"/>
      <c r="L10" s="437"/>
      <c r="M10" s="437"/>
      <c r="N10" s="437"/>
      <c r="O10" s="438"/>
    </row>
    <row r="11" spans="1:15" ht="20.25" customHeight="1">
      <c r="A11" s="471" t="s">
        <v>98</v>
      </c>
      <c r="B11" s="479">
        <f>IF('I. Skadeförsäkringsrisker'!F72=0,"",IF('I. Skadeförsäkringsrisker'!F33=0,"",MAX(1-2*'I. Skadeförsäkringsrisker'!F124/100,0.7*(1-'I. Skadeförsäkringsrisker'!F124/100))*MIN('I. Skadeförsäkringsrisker'!F72*'Parametrar AFA Sjuk'!C8/MAX(1/3,SQRT('I. Skadeförsäkringsrisker'!F33/'Parametrar AFA Sjuk'!C19)),50%*'I. Skadeförsäkringsrisker'!F97)))</f>
      </c>
      <c r="C11" s="437"/>
      <c r="D11" s="437"/>
      <c r="E11" s="436">
        <f>IF('I. Skadeförsäkringsrisker'!I72=0,"",IF('I. Skadeförsäkringsrisker'!I33=0,"",MAX(1-2*'I. Skadeförsäkringsrisker'!I124/100,0.7*(1-'I. Skadeförsäkringsrisker'!I124/100))*MIN('I. Skadeförsäkringsrisker'!I72*'Parametrar AFA Sjuk'!F8/MAX(1/3,SQRT('I. Skadeförsäkringsrisker'!I33/'Parametrar AFA Sjuk'!F19)),50%*'I. Skadeförsäkringsrisker'!I97)))</f>
      </c>
      <c r="F11" s="437"/>
      <c r="G11" s="436">
        <f>IF('I. Skadeförsäkringsrisker'!K72=0,"",IF('I. Skadeförsäkringsrisker'!K33=0,"",MAX(1-2*'I. Skadeförsäkringsrisker'!K124/100,0.7*(1-'I. Skadeförsäkringsrisker'!K124/100))*MIN('I. Skadeförsäkringsrisker'!K72*'Parametrar AFA Sjuk'!H8/MAX(1/3,SQRT('I. Skadeförsäkringsrisker'!K33/'Parametrar AFA Sjuk'!H19)),50%*'I. Skadeförsäkringsrisker'!K97)))</f>
      </c>
      <c r="H11" s="437"/>
      <c r="I11" s="437"/>
      <c r="J11" s="437"/>
      <c r="K11" s="437"/>
      <c r="L11" s="437"/>
      <c r="M11" s="437"/>
      <c r="N11" s="437"/>
      <c r="O11" s="438"/>
    </row>
    <row r="12" spans="1:15" ht="20.25" customHeight="1">
      <c r="A12" s="471" t="s">
        <v>99</v>
      </c>
      <c r="B12" s="479">
        <f>IF('I. Skadeförsäkringsrisker'!F73=0,"",IF('I. Skadeförsäkringsrisker'!F34=0,"",MAX(1-2*'I. Skadeförsäkringsrisker'!F125/100,0.7*(1-'I. Skadeförsäkringsrisker'!F125/100))*MIN('I. Skadeförsäkringsrisker'!F73*'Parametrar AFA Sjuk'!C9/MAX(1/3,SQRT('I. Skadeförsäkringsrisker'!F34/'Parametrar AFA Sjuk'!C20)),50%*'I. Skadeförsäkringsrisker'!F98)))</f>
      </c>
      <c r="C12" s="437"/>
      <c r="D12" s="437"/>
      <c r="E12" s="436">
        <f>IF('I. Skadeförsäkringsrisker'!I73=0,"",IF('I. Skadeförsäkringsrisker'!I34=0,"",MAX(1-2*'I. Skadeförsäkringsrisker'!I125/100,0.7*(1-'I. Skadeförsäkringsrisker'!I125/100))*MIN('I. Skadeförsäkringsrisker'!I73*'Parametrar AFA Sjuk'!F9/MAX(1/3,SQRT('I. Skadeförsäkringsrisker'!I34/'Parametrar AFA Sjuk'!F20)),50%*'I. Skadeförsäkringsrisker'!I98)))</f>
      </c>
      <c r="F12" s="437"/>
      <c r="G12" s="436">
        <f>IF('I. Skadeförsäkringsrisker'!K73=0,"",IF('I. Skadeförsäkringsrisker'!K34=0,"",MAX(1-2*'I. Skadeförsäkringsrisker'!K125/100,0.7*(1-'I. Skadeförsäkringsrisker'!K125/100))*MIN('I. Skadeförsäkringsrisker'!K73*'Parametrar AFA Sjuk'!H9/MAX(1/3,SQRT('I. Skadeförsäkringsrisker'!K34/'Parametrar AFA Sjuk'!H20)),50%*'I. Skadeförsäkringsrisker'!K98)))</f>
      </c>
      <c r="H12" s="437"/>
      <c r="I12" s="437"/>
      <c r="J12" s="437"/>
      <c r="K12" s="437"/>
      <c r="L12" s="437"/>
      <c r="M12" s="437"/>
      <c r="N12" s="437"/>
      <c r="O12" s="438"/>
    </row>
    <row r="13" spans="1:15" ht="20.25" customHeight="1">
      <c r="A13" s="471" t="s">
        <v>100</v>
      </c>
      <c r="B13" s="479">
        <f>IF('I. Skadeförsäkringsrisker'!F74=0,"",IF('I. Skadeförsäkringsrisker'!F35=0,"",MAX(1-2*'I. Skadeförsäkringsrisker'!F126/100,0.7*(1-'I. Skadeförsäkringsrisker'!F126/100))*MIN('I. Skadeförsäkringsrisker'!F74*'Parametrar AFA Sjuk'!C10/MAX(1/3,SQRT('I. Skadeförsäkringsrisker'!F35/'Parametrar AFA Sjuk'!C21)),50%*'I. Skadeförsäkringsrisker'!F99)))</f>
      </c>
      <c r="C13" s="437"/>
      <c r="D13" s="437"/>
      <c r="E13" s="436">
        <f>IF('I. Skadeförsäkringsrisker'!I74=0,"",IF('I. Skadeförsäkringsrisker'!I35=0,"",MAX(1-2*'I. Skadeförsäkringsrisker'!I126/100,0.7*(1-'I. Skadeförsäkringsrisker'!I126/100))*MIN('I. Skadeförsäkringsrisker'!I74*'Parametrar AFA Sjuk'!F10/MAX(1/3,SQRT('I. Skadeförsäkringsrisker'!I35/'Parametrar AFA Sjuk'!F21)),50%*'I. Skadeförsäkringsrisker'!I99)))</f>
      </c>
      <c r="F13" s="437"/>
      <c r="G13" s="436">
        <f>IF('I. Skadeförsäkringsrisker'!K74=0,"",IF('I. Skadeförsäkringsrisker'!K35=0,"",MAX(1-2*'I. Skadeförsäkringsrisker'!K126/100,0.7*(1-'I. Skadeförsäkringsrisker'!K126/100))*MIN('I. Skadeförsäkringsrisker'!K74*'Parametrar AFA Sjuk'!H10/MAX(1/3,SQRT('I. Skadeförsäkringsrisker'!K35/'Parametrar AFA Sjuk'!H21)),50%*'I. Skadeförsäkringsrisker'!K99)))</f>
      </c>
      <c r="H13" s="437"/>
      <c r="I13" s="437"/>
      <c r="J13" s="437"/>
      <c r="K13" s="437"/>
      <c r="L13" s="437"/>
      <c r="M13" s="437"/>
      <c r="N13" s="437"/>
      <c r="O13" s="438"/>
    </row>
    <row r="14" spans="1:15" ht="20.25" customHeight="1">
      <c r="A14" s="471" t="s">
        <v>101</v>
      </c>
      <c r="B14" s="479">
        <f>IF('I. Skadeförsäkringsrisker'!F75=0,"",IF('I. Skadeförsäkringsrisker'!F36=0,"",MAX(1-2*'I. Skadeförsäkringsrisker'!F127/100,0.7*(1-'I. Skadeförsäkringsrisker'!F127/100))*MIN('I. Skadeförsäkringsrisker'!F75*'Parametrar AFA Sjuk'!C11/MAX(1/3,SQRT('I. Skadeförsäkringsrisker'!F36/'Parametrar AFA Sjuk'!C22)),50%*'I. Skadeförsäkringsrisker'!F100)))</f>
      </c>
      <c r="C14" s="437"/>
      <c r="D14" s="437"/>
      <c r="E14" s="436">
        <f>IF('I. Skadeförsäkringsrisker'!I75=0,"",IF('I. Skadeförsäkringsrisker'!I36=0,"",MAX(1-2*'I. Skadeförsäkringsrisker'!I127/100,0.7*(1-'I. Skadeförsäkringsrisker'!I127/100))*MIN('I. Skadeförsäkringsrisker'!I75*'Parametrar AFA Sjuk'!F11/MAX(1/3,SQRT('I. Skadeförsäkringsrisker'!I36/'Parametrar AFA Sjuk'!F22)),50%*'I. Skadeförsäkringsrisker'!I100)))</f>
      </c>
      <c r="F14" s="437"/>
      <c r="G14" s="436">
        <f>IF('I. Skadeförsäkringsrisker'!K75=0,"",IF('I. Skadeförsäkringsrisker'!K36=0,"",MAX(1-2*'I. Skadeförsäkringsrisker'!K127/100,0.7*(1-'I. Skadeförsäkringsrisker'!K127/100))*MIN('I. Skadeförsäkringsrisker'!K75*'Parametrar AFA Sjuk'!H11/MAX(1/3,SQRT('I. Skadeförsäkringsrisker'!K36/'Parametrar AFA Sjuk'!H22)),50%*'I. Skadeförsäkringsrisker'!K100)))</f>
      </c>
      <c r="H14" s="437"/>
      <c r="I14" s="437"/>
      <c r="J14" s="437"/>
      <c r="K14" s="437"/>
      <c r="L14" s="437"/>
      <c r="M14" s="437"/>
      <c r="N14" s="437"/>
      <c r="O14" s="438"/>
    </row>
    <row r="15" spans="1:15" ht="20.25" customHeight="1">
      <c r="A15" s="471" t="s">
        <v>102</v>
      </c>
      <c r="B15" s="480"/>
      <c r="C15" s="437"/>
      <c r="D15" s="437"/>
      <c r="E15" s="437"/>
      <c r="F15" s="437"/>
      <c r="G15" s="436">
        <f>IF('I. Skadeförsäkringsrisker'!K76=0,"",IF('I. Skadeförsäkringsrisker'!K37=0,"",MAX(1-2*'I. Skadeförsäkringsrisker'!K128/100,0.7*(1-'I. Skadeförsäkringsrisker'!K128/100))*MIN('I. Skadeförsäkringsrisker'!K76*'Parametrar AFA Sjuk'!#REF!/MAX(1/3,SQRT('I. Skadeförsäkringsrisker'!K37/'Parametrar AFA Sjuk'!#REF!)),50%*'I. Skadeförsäkringsrisker'!K101)))</f>
      </c>
      <c r="H15" s="437"/>
      <c r="I15" s="437"/>
      <c r="J15" s="437"/>
      <c r="K15" s="437"/>
      <c r="L15" s="437"/>
      <c r="M15" s="437"/>
      <c r="N15" s="437"/>
      <c r="O15" s="438"/>
    </row>
    <row r="16" spans="1:15" ht="20.25" customHeight="1">
      <c r="A16" s="471" t="s">
        <v>103</v>
      </c>
      <c r="B16" s="481"/>
      <c r="C16" s="439"/>
      <c r="D16" s="439"/>
      <c r="E16" s="439"/>
      <c r="F16" s="439"/>
      <c r="G16" s="436">
        <f>IF('I. Skadeförsäkringsrisker'!K77=0,"",IF('I. Skadeförsäkringsrisker'!K38=0,"",MAX(1-2*'I. Skadeförsäkringsrisker'!K129/100,0.7*(1-'I. Skadeförsäkringsrisker'!K129/100))*MIN('I. Skadeförsäkringsrisker'!K77*'Parametrar AFA Sjuk'!#REF!/MAX(1/3,SQRT('I. Skadeförsäkringsrisker'!K38/'Parametrar AFA Sjuk'!#REF!)),50%*'I. Skadeförsäkringsrisker'!K102)))</f>
      </c>
      <c r="H16" s="439"/>
      <c r="I16" s="439"/>
      <c r="J16" s="439"/>
      <c r="K16" s="439"/>
      <c r="L16" s="439"/>
      <c r="M16" s="439"/>
      <c r="N16" s="439"/>
      <c r="O16" s="440"/>
    </row>
    <row r="17" spans="1:15" ht="29.25" customHeight="1">
      <c r="A17" s="470" t="s">
        <v>205</v>
      </c>
      <c r="B17" s="482">
        <f>SQRT(SUMSQ(B5:B16)*(1+('Parametrar AFA Sjuk'!C24/(1-'Parametrar AFA Sjuk'!C24))^2))</f>
        <v>0</v>
      </c>
      <c r="C17" s="441">
        <f>SQRT(SUMSQ(C5:C16)*(1+('Parametrar AFA Sjuk'!D24/(1-'Parametrar AFA Sjuk'!D24))^2))</f>
        <v>0</v>
      </c>
      <c r="D17" s="441">
        <f>SQRT(SUMSQ(D5:D16)*(1+('Parametrar AFA Sjuk'!E24/(1-'Parametrar AFA Sjuk'!E24))^2))</f>
        <v>0</v>
      </c>
      <c r="E17" s="441">
        <f>SQRT(SUMSQ(E5:E16)*(1+('Parametrar AFA Sjuk'!F24/(1-'Parametrar AFA Sjuk'!F24))^2))</f>
        <v>0</v>
      </c>
      <c r="F17" s="441">
        <f>SQRT(SUMSQ(F5:F16)*(1+('Parametrar AFA Sjuk'!G24/(1-'Parametrar AFA Sjuk'!G24))^2))</f>
        <v>0</v>
      </c>
      <c r="G17" s="441">
        <f>SQRT(SUMSQ(G5:G16)*(1+('Parametrar AFA Sjuk'!H24/(1-'Parametrar AFA Sjuk'!H24))^2))</f>
        <v>0</v>
      </c>
      <c r="H17" s="441">
        <f>SQRT(SUMSQ(H5:H16)*(1+('Parametrar AFA Sjuk'!I24/(1-'Parametrar AFA Sjuk'!I24))^2))</f>
        <v>0</v>
      </c>
      <c r="I17" s="441">
        <f>SQRT(SUMSQ(I5:I16)*(1+('Parametrar AFA Sjuk'!J24/(1-'Parametrar AFA Sjuk'!J24))^2))</f>
        <v>0</v>
      </c>
      <c r="J17" s="441">
        <f>SQRT(SUMSQ(J5:J16)*(1+('Parametrar AFA Sjuk'!K24/(1-'Parametrar AFA Sjuk'!K24))^2))</f>
        <v>0</v>
      </c>
      <c r="K17" s="441">
        <f>SQRT(SUMSQ(K5:K16)*(1+('Parametrar AFA Sjuk'!L24/(1-'Parametrar AFA Sjuk'!L24))^2))</f>
        <v>0</v>
      </c>
      <c r="L17" s="441">
        <f>SQRT(SUMSQ(L5:L16)*(1+('Parametrar AFA Sjuk'!M24/(1-'Parametrar AFA Sjuk'!M24))^2))</f>
        <v>0</v>
      </c>
      <c r="M17" s="442">
        <f>0.06*'I. Skadeförsäkringsrisker'!H18*MAX(1-2*'I. Skadeförsäkringsrisker'!H19/100,0.7*(1-'I. Skadeförsäkringsrisker'!H19/100))</f>
        <v>0</v>
      </c>
      <c r="N17" s="442">
        <f>0.15*'I. Skadeförsäkringsrisker'!I18*MAX(1-2*'I. Skadeförsäkringsrisker'!I19/100,0.7*(1-'I. Skadeförsäkringsrisker'!I19/100))</f>
        <v>0</v>
      </c>
      <c r="O17" s="444">
        <f>0.2*'I. Skadeförsäkringsrisker'!J18*MAX(1-2*'I. Skadeförsäkringsrisker'!J19/100,0.7*(1-'I. Skadeförsäkringsrisker'!J19/100))</f>
        <v>0</v>
      </c>
    </row>
    <row r="18" spans="1:15" ht="20.25" customHeight="1">
      <c r="A18" s="472" t="s">
        <v>207</v>
      </c>
      <c r="B18" s="482">
        <f>SQRT(SUMSQ(B17:O17))</f>
        <v>0</v>
      </c>
      <c r="C18" s="437"/>
      <c r="D18" s="437"/>
      <c r="E18" s="437"/>
      <c r="F18" s="437"/>
      <c r="G18" s="437"/>
      <c r="H18" s="437"/>
      <c r="I18" s="437"/>
      <c r="J18" s="437"/>
      <c r="K18" s="437"/>
      <c r="L18" s="437"/>
      <c r="M18" s="437"/>
      <c r="N18" s="437"/>
      <c r="O18" s="438"/>
    </row>
    <row r="19" spans="1:15" ht="51">
      <c r="A19" s="470" t="s">
        <v>209</v>
      </c>
      <c r="B19" s="483">
        <f>2.58*B18</f>
        <v>0</v>
      </c>
      <c r="C19" s="437"/>
      <c r="D19" s="437"/>
      <c r="E19" s="437"/>
      <c r="F19" s="437"/>
      <c r="G19" s="437"/>
      <c r="H19" s="437"/>
      <c r="I19" s="437"/>
      <c r="J19" s="437"/>
      <c r="K19" s="437"/>
      <c r="L19" s="437"/>
      <c r="M19" s="439"/>
      <c r="N19" s="439"/>
      <c r="O19" s="440"/>
    </row>
    <row r="20" spans="1:15" ht="22.5" customHeight="1">
      <c r="A20" s="473" t="s">
        <v>211</v>
      </c>
      <c r="B20" s="482">
        <f>'I. Skadeförsäkringsrisker'!F40*MAX(1-2*'I. Skadeförsäkringsrisker'!F118/100,0.7*(1-'I. Skadeförsäkringsrisker'!F118/100))</f>
        <v>0</v>
      </c>
      <c r="C20" s="441">
        <f>'I. Skadeförsäkringsrisker'!G40*MAX(1-2*'I. Skadeförsäkringsrisker'!G118/100,0.7*(1-'I. Skadeförsäkringsrisker'!G118/100))</f>
        <v>0</v>
      </c>
      <c r="D20" s="441">
        <f>'I. Skadeförsäkringsrisker'!H40*MAX(1-2*'I. Skadeförsäkringsrisker'!H118/100,0.7*(1-'I. Skadeförsäkringsrisker'!H118/100))</f>
        <v>0</v>
      </c>
      <c r="E20" s="441">
        <f>'I. Skadeförsäkringsrisker'!I40*MAX(1-2*'I. Skadeförsäkringsrisker'!I118/100,0.7*(1-'I. Skadeförsäkringsrisker'!I118/100))</f>
        <v>0</v>
      </c>
      <c r="F20" s="441">
        <f>'I. Skadeförsäkringsrisker'!J40*MAX(1-2*'I. Skadeförsäkringsrisker'!J118/100,0.7*(1-'I. Skadeförsäkringsrisker'!J118/100))</f>
        <v>0</v>
      </c>
      <c r="G20" s="441">
        <f>'I. Skadeförsäkringsrisker'!K40*MAX(1-2*'I. Skadeförsäkringsrisker'!K118/100,0.7*(1-'I. Skadeförsäkringsrisker'!K118/100))</f>
        <v>0</v>
      </c>
      <c r="H20" s="443">
        <f>'I. Skadeförsäkringsrisker'!F56*MAX(1-2*'I. Skadeförsäkringsrisker'!F135/100,0.7*(1-'I. Skadeförsäkringsrisker'!F135/100))</f>
        <v>0</v>
      </c>
      <c r="I20" s="443">
        <f>'I. Skadeförsäkringsrisker'!G56*MAX(1-2*'I. Skadeförsäkringsrisker'!G135/100,0.7*(1-'I. Skadeförsäkringsrisker'!G135/100))</f>
        <v>0</v>
      </c>
      <c r="J20" s="443">
        <f>'I. Skadeförsäkringsrisker'!H56*MAX(1-2*'I. Skadeförsäkringsrisker'!H135/100,0.7*(1-'I. Skadeförsäkringsrisker'!H135/100))</f>
        <v>0</v>
      </c>
      <c r="K20" s="443">
        <f>'I. Skadeförsäkringsrisker'!I56*MAX(1-2*'I. Skadeförsäkringsrisker'!I135/100,0.7*(1-'I. Skadeförsäkringsrisker'!I135/100))</f>
        <v>0</v>
      </c>
      <c r="L20" s="443">
        <f>'I. Skadeförsäkringsrisker'!J56*MAX(1-2*'I. Skadeförsäkringsrisker'!J135/100,0.7*(1-'I. Skadeförsäkringsrisker'!J135/100))</f>
        <v>0</v>
      </c>
      <c r="M20" s="443">
        <f>'I. Skadeförsäkringsrisker'!H17*MAX(1-2*'I. Skadeförsäkringsrisker'!H19/100,0.7*(1-'I. Skadeförsäkringsrisker'!H19/100))</f>
        <v>0</v>
      </c>
      <c r="N20" s="443">
        <f>'I. Skadeförsäkringsrisker'!I17*MAX(1-2*'I. Skadeförsäkringsrisker'!I19/100,0.7*(1-'I. Skadeförsäkringsrisker'!I19/100))</f>
        <v>0</v>
      </c>
      <c r="O20" s="444">
        <f>'I. Skadeförsäkringsrisker'!J17*MAX(1-2*'I. Skadeförsäkringsrisker'!J19/100,0.7*(1-'I. Skadeförsäkringsrisker'!J19/100))</f>
        <v>0</v>
      </c>
    </row>
    <row r="21" spans="1:15" ht="38.25" customHeight="1">
      <c r="A21" s="400" t="s">
        <v>399</v>
      </c>
      <c r="B21" s="484">
        <f>'I. Skadeförsäkringsrisker'!F43/1000*SQRT('I. Skadeförsäkringsrisker'!F42/2*(1+('I. Skadeförsäkringsrisker'!F45/100)^2))</f>
        <v>0</v>
      </c>
      <c r="C21" s="442">
        <f>'I. Skadeförsäkringsrisker'!G43/1000*SQRT('I. Skadeförsäkringsrisker'!G42/2*(1+('I. Skadeförsäkringsrisker'!G45/100)^2))</f>
        <v>0</v>
      </c>
      <c r="D21" s="442">
        <f>'I. Skadeförsäkringsrisker'!H43/1000*SQRT('I. Skadeförsäkringsrisker'!H42/2*(1+('I. Skadeförsäkringsrisker'!H45/100)^2))</f>
        <v>0</v>
      </c>
      <c r="E21" s="442">
        <f>'I. Skadeförsäkringsrisker'!I43/1000*SQRT('I. Skadeförsäkringsrisker'!I42/2*(1+('I. Skadeförsäkringsrisker'!I45/100)^2))</f>
        <v>0</v>
      </c>
      <c r="F21" s="442">
        <f>'I. Skadeförsäkringsrisker'!J43/1000*SQRT('I. Skadeförsäkringsrisker'!J42/2*(1+('I. Skadeförsäkringsrisker'!J45/100)^2))</f>
        <v>0</v>
      </c>
      <c r="G21" s="442">
        <f>'I. Skadeförsäkringsrisker'!K43/1000*SQRT('I. Skadeförsäkringsrisker'!K42/2*(1+('I. Skadeförsäkringsrisker'!K45/100)^2))</f>
        <v>0</v>
      </c>
      <c r="H21" s="442">
        <f>'I. Skadeförsäkringsrisker'!F59/1000*SQRT('I. Skadeförsäkringsrisker'!F58/2*(1+('I. Skadeförsäkringsrisker'!F61/100)^2))</f>
        <v>0</v>
      </c>
      <c r="I21" s="442">
        <f>'I. Skadeförsäkringsrisker'!G59/1000*SQRT('I. Skadeförsäkringsrisker'!G58/2*(1+('I. Skadeförsäkringsrisker'!G61/100)^2))</f>
        <v>0</v>
      </c>
      <c r="J21" s="442">
        <f>'I. Skadeförsäkringsrisker'!H59/1000*SQRT('I. Skadeförsäkringsrisker'!H58/2*(1+('I. Skadeförsäkringsrisker'!H61/100)^2))</f>
        <v>0</v>
      </c>
      <c r="K21" s="442">
        <f>'I. Skadeförsäkringsrisker'!I59/1000*SQRT('I. Skadeförsäkringsrisker'!I58/2*(1+('I. Skadeförsäkringsrisker'!I61/100)^2))</f>
        <v>0</v>
      </c>
      <c r="L21" s="442">
        <f>'I. Skadeförsäkringsrisker'!J59/1000*SQRT('I. Skadeförsäkringsrisker'!J58/2*(1+('I. Skadeförsäkringsrisker'!J61/100)^2))</f>
        <v>0</v>
      </c>
      <c r="M21" s="442">
        <f>'I. Skadeförsäkringsrisker'!H21/1000*SQRT('I. Skadeförsäkringsrisker'!H20/2*(1+('I. Skadeförsäkringsrisker'!H22/100)^2))</f>
        <v>0</v>
      </c>
      <c r="N21" s="442">
        <f>'I. Skadeförsäkringsrisker'!I21/1000*SQRT('I. Skadeförsäkringsrisker'!I20/2*(1+('I. Skadeförsäkringsrisker'!I22/100)^2))</f>
        <v>0</v>
      </c>
      <c r="O21" s="444">
        <f>'I. Skadeförsäkringsrisker'!J21/1000*SQRT('I. Skadeförsäkringsrisker'!J20/2*(1+('I. Skadeförsäkringsrisker'!J22/100)^2))</f>
        <v>0</v>
      </c>
    </row>
    <row r="22" spans="1:15" ht="22.5" customHeight="1">
      <c r="A22" s="470" t="s">
        <v>398</v>
      </c>
      <c r="B22" s="482">
        <f>2.58*SQRT(SUMSQ(B21:O21))</f>
        <v>0</v>
      </c>
      <c r="C22" s="437"/>
      <c r="D22" s="437"/>
      <c r="E22" s="437"/>
      <c r="F22" s="437"/>
      <c r="G22" s="437"/>
      <c r="H22" s="437"/>
      <c r="I22" s="437"/>
      <c r="J22" s="437"/>
      <c r="K22" s="437"/>
      <c r="L22" s="437"/>
      <c r="M22" s="437"/>
      <c r="N22" s="437"/>
      <c r="O22" s="438"/>
    </row>
    <row r="23" spans="1:15" ht="63.75">
      <c r="A23" s="470" t="s">
        <v>213</v>
      </c>
      <c r="B23" s="482">
        <f>SQRT((6%*SUM(B20:O20))^2+B22^2)</f>
        <v>0</v>
      </c>
      <c r="C23" s="437"/>
      <c r="D23" s="437"/>
      <c r="E23" s="437"/>
      <c r="F23" s="437"/>
      <c r="G23" s="437"/>
      <c r="H23" s="437"/>
      <c r="I23" s="437"/>
      <c r="J23" s="437"/>
      <c r="K23" s="437"/>
      <c r="L23" s="437"/>
      <c r="M23" s="437"/>
      <c r="N23" s="437"/>
      <c r="O23" s="438"/>
    </row>
    <row r="24" spans="1:15" s="278" customFormat="1" ht="25.5">
      <c r="A24" s="470" t="s">
        <v>220</v>
      </c>
      <c r="B24" s="482">
        <f>SQRT(SUMSQ('I. Skadeförsäkringsrisker'!F143:H143))</f>
        <v>0</v>
      </c>
      <c r="C24" s="437"/>
      <c r="D24" s="437"/>
      <c r="E24" s="437"/>
      <c r="F24" s="437"/>
      <c r="G24" s="437"/>
      <c r="H24" s="437"/>
      <c r="I24" s="437"/>
      <c r="J24" s="437"/>
      <c r="K24" s="437"/>
      <c r="L24" s="437"/>
      <c r="M24" s="437"/>
      <c r="N24" s="437"/>
      <c r="O24" s="438"/>
    </row>
    <row r="25" spans="1:15" ht="39" thickBot="1">
      <c r="A25" s="474" t="s">
        <v>215</v>
      </c>
      <c r="B25" s="485">
        <f>SQRT(B19^2+B23^2+2*0.5*B19*B23+B24^2)</f>
        <v>0</v>
      </c>
      <c r="C25" s="445"/>
      <c r="D25" s="445"/>
      <c r="E25" s="445"/>
      <c r="F25" s="445"/>
      <c r="G25" s="445"/>
      <c r="H25" s="445"/>
      <c r="I25" s="445"/>
      <c r="J25" s="445"/>
      <c r="K25" s="445"/>
      <c r="L25" s="445"/>
      <c r="M25" s="445"/>
      <c r="N25" s="445"/>
      <c r="O25" s="446"/>
    </row>
    <row r="27" ht="12.75">
      <c r="B27" s="242"/>
    </row>
    <row r="42" ht="12.75">
      <c r="B42" s="401"/>
    </row>
    <row r="43" ht="12.75">
      <c r="B43" s="401"/>
    </row>
    <row r="44" ht="12.75">
      <c r="B44" s="401"/>
    </row>
    <row r="45" ht="12.75">
      <c r="B45" s="401"/>
    </row>
  </sheetData>
  <sheetProtection/>
  <printOptions/>
  <pageMargins left="0.75" right="0.75" top="1" bottom="1" header="0.5" footer="0.5"/>
  <pageSetup horizontalDpi="200" verticalDpi="200" orientation="landscape" paperSize="9" scale="58" r:id="rId1"/>
  <colBreaks count="1" manualBreakCount="1">
    <brk id="15" max="27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6.83203125" style="0" bestFit="1" customWidth="1"/>
    <col min="2" max="2" width="24.16015625" style="0" customWidth="1"/>
    <col min="3" max="3" width="20.5" style="0" customWidth="1"/>
    <col min="4" max="4" width="21" style="0" bestFit="1" customWidth="1"/>
    <col min="5" max="5" width="21.83203125" style="0" bestFit="1" customWidth="1"/>
    <col min="6" max="6" width="12.83203125" style="0" customWidth="1"/>
    <col min="7" max="7" width="13.83203125" style="0" customWidth="1"/>
    <col min="8" max="8" width="15" style="0" customWidth="1"/>
    <col min="9" max="9" width="12.16015625" style="0" customWidth="1"/>
    <col min="10" max="10" width="14" style="0" customWidth="1"/>
    <col min="11" max="11" width="11.66015625" style="0" customWidth="1"/>
    <col min="12" max="12" width="10.33203125" style="0" customWidth="1"/>
    <col min="13" max="13" width="11.16015625" style="0" customWidth="1"/>
    <col min="14" max="14" width="11.33203125" style="0" customWidth="1"/>
    <col min="15" max="15" width="9.33203125" style="212" customWidth="1"/>
  </cols>
  <sheetData>
    <row r="1" spans="1:5" ht="12.75">
      <c r="A1" s="284"/>
      <c r="B1" s="210"/>
      <c r="C1" s="210"/>
      <c r="D1" s="210"/>
      <c r="E1" s="268"/>
    </row>
    <row r="2" spans="1:7" ht="15.75">
      <c r="A2" s="285" t="s">
        <v>216</v>
      </c>
      <c r="B2" s="58"/>
      <c r="C2" s="58"/>
      <c r="D2" s="58"/>
      <c r="E2" s="214"/>
      <c r="G2" s="371"/>
    </row>
    <row r="3" spans="1:7" ht="12.75">
      <c r="A3" s="230"/>
      <c r="B3" s="22"/>
      <c r="C3" s="22"/>
      <c r="D3" s="22"/>
      <c r="E3" s="215"/>
      <c r="G3" s="369"/>
    </row>
    <row r="4" spans="1:7" ht="12.75">
      <c r="A4" s="216"/>
      <c r="B4" s="50"/>
      <c r="C4" s="217"/>
      <c r="D4" s="218"/>
      <c r="E4" s="219"/>
      <c r="G4" s="370"/>
    </row>
    <row r="5" spans="1:10" ht="12.75">
      <c r="A5" s="216"/>
      <c r="B5" s="50"/>
      <c r="C5" s="220" t="s">
        <v>167</v>
      </c>
      <c r="D5" s="221" t="s">
        <v>168</v>
      </c>
      <c r="E5" s="222" t="s">
        <v>0</v>
      </c>
      <c r="H5" s="212"/>
      <c r="I5" s="212"/>
      <c r="J5" s="212"/>
    </row>
    <row r="6" spans="1:11" ht="15.75">
      <c r="A6" s="286" t="s">
        <v>164</v>
      </c>
      <c r="B6" s="23"/>
      <c r="C6" s="223" t="s">
        <v>169</v>
      </c>
      <c r="D6" s="224" t="s">
        <v>170</v>
      </c>
      <c r="E6" s="225" t="s">
        <v>171</v>
      </c>
      <c r="H6" s="212"/>
      <c r="I6" s="212"/>
      <c r="J6" s="212"/>
      <c r="K6" s="212"/>
    </row>
    <row r="7" spans="1:10" ht="12.75">
      <c r="A7" s="287" t="s">
        <v>133</v>
      </c>
      <c r="B7" s="228"/>
      <c r="C7" s="448">
        <f>'B-G. Finansiella risker'!I57</f>
        <v>0</v>
      </c>
      <c r="D7" s="448">
        <f aca="true" t="shared" si="0" ref="D7:D23">$C$33*C7</f>
        <v>0</v>
      </c>
      <c r="E7" s="449">
        <f>D7-'A. Villkorad återbäring'!I13</f>
        <v>0</v>
      </c>
      <c r="G7" s="212"/>
      <c r="H7" s="229"/>
      <c r="I7" s="212"/>
      <c r="J7" s="212"/>
    </row>
    <row r="8" spans="1:10" ht="12.75">
      <c r="A8" s="287" t="s">
        <v>134</v>
      </c>
      <c r="B8" s="228"/>
      <c r="C8" s="448">
        <f>'B-G. Finansiella risker'!I58</f>
        <v>0</v>
      </c>
      <c r="D8" s="450">
        <f t="shared" si="0"/>
        <v>0</v>
      </c>
      <c r="E8" s="449">
        <f>D8-'A. Villkorad återbäring'!I14</f>
        <v>0</v>
      </c>
      <c r="G8" s="212"/>
      <c r="H8" s="229"/>
      <c r="I8" s="212"/>
      <c r="J8" s="212"/>
    </row>
    <row r="9" spans="1:10" ht="12.75">
      <c r="A9" s="287" t="s">
        <v>135</v>
      </c>
      <c r="B9" s="228"/>
      <c r="C9" s="448">
        <f>'B-G. Finansiella risker'!I59</f>
        <v>0</v>
      </c>
      <c r="D9" s="450">
        <f t="shared" si="0"/>
        <v>0</v>
      </c>
      <c r="E9" s="449">
        <f>D9-'A. Villkorad återbäring'!I15</f>
        <v>0</v>
      </c>
      <c r="G9" s="232"/>
      <c r="H9" s="229"/>
      <c r="I9" s="212"/>
      <c r="J9" s="212"/>
    </row>
    <row r="10" spans="1:10" ht="12.75">
      <c r="A10" s="287" t="s">
        <v>136</v>
      </c>
      <c r="B10" s="228"/>
      <c r="C10" s="448">
        <f>'B-G. Finansiella risker'!I60</f>
        <v>0</v>
      </c>
      <c r="D10" s="450">
        <f t="shared" si="0"/>
        <v>0</v>
      </c>
      <c r="E10" s="449">
        <f>D10-'A. Villkorad återbäring'!I16</f>
        <v>0</v>
      </c>
      <c r="G10" s="232"/>
      <c r="H10" s="229"/>
      <c r="I10" s="212"/>
      <c r="J10" s="212"/>
    </row>
    <row r="11" spans="1:10" ht="12.75">
      <c r="A11" s="287" t="s">
        <v>137</v>
      </c>
      <c r="B11" s="228"/>
      <c r="C11" s="450">
        <f>'B-G. Finansiella risker'!I64</f>
        <v>0</v>
      </c>
      <c r="D11" s="450">
        <f t="shared" si="0"/>
        <v>0</v>
      </c>
      <c r="E11" s="449">
        <f>D11-'A. Villkorad återbäring'!I17</f>
        <v>0</v>
      </c>
      <c r="G11" s="233"/>
      <c r="H11" s="229"/>
      <c r="I11" s="212"/>
      <c r="J11" s="212"/>
    </row>
    <row r="12" spans="1:10" ht="12.75">
      <c r="A12" s="287" t="s">
        <v>138</v>
      </c>
      <c r="B12" s="228"/>
      <c r="C12" s="450">
        <f>'B-G. Finansiella risker'!I65</f>
        <v>0</v>
      </c>
      <c r="D12" s="450">
        <f t="shared" si="0"/>
        <v>0</v>
      </c>
      <c r="E12" s="449">
        <f>D12-'A. Villkorad återbäring'!I18</f>
        <v>0</v>
      </c>
      <c r="G12" s="233"/>
      <c r="H12" s="229"/>
      <c r="I12" s="212"/>
      <c r="J12" s="212"/>
    </row>
    <row r="13" spans="1:10" ht="12.75">
      <c r="A13" s="287" t="s">
        <v>139</v>
      </c>
      <c r="B13" s="228"/>
      <c r="C13" s="450">
        <f>'B-G. Finansiella risker'!I66</f>
        <v>0</v>
      </c>
      <c r="D13" s="450">
        <f t="shared" si="0"/>
        <v>0</v>
      </c>
      <c r="E13" s="449">
        <f>D13-'A. Villkorad återbäring'!I19</f>
        <v>0</v>
      </c>
      <c r="G13" s="233"/>
      <c r="H13" s="229"/>
      <c r="I13" s="212"/>
      <c r="J13" s="212"/>
    </row>
    <row r="14" spans="1:10" ht="12.75">
      <c r="A14" s="287" t="s">
        <v>140</v>
      </c>
      <c r="B14" s="228"/>
      <c r="C14" s="450">
        <f>'B-G. Finansiella risker'!I67</f>
        <v>0</v>
      </c>
      <c r="D14" s="450">
        <f t="shared" si="0"/>
        <v>0</v>
      </c>
      <c r="E14" s="449">
        <f>D14-'A. Villkorad återbäring'!I20</f>
        <v>0</v>
      </c>
      <c r="G14" s="233"/>
      <c r="H14" s="229"/>
      <c r="I14" s="212"/>
      <c r="J14" s="212"/>
    </row>
    <row r="15" spans="1:10" ht="12.75">
      <c r="A15" s="287" t="s">
        <v>141</v>
      </c>
      <c r="B15" s="228"/>
      <c r="C15" s="450">
        <f>'B-G. Finansiella risker'!I113</f>
        <v>0</v>
      </c>
      <c r="D15" s="450">
        <f t="shared" si="0"/>
        <v>0</v>
      </c>
      <c r="E15" s="449">
        <f>D15-'A. Villkorad återbäring'!I21</f>
        <v>0</v>
      </c>
      <c r="G15" s="212"/>
      <c r="H15" s="229"/>
      <c r="I15" s="212"/>
      <c r="J15" s="212"/>
    </row>
    <row r="16" spans="1:10" ht="12.75">
      <c r="A16" s="287" t="s">
        <v>142</v>
      </c>
      <c r="B16" s="228"/>
      <c r="C16" s="450">
        <f>'B-G. Finansiella risker'!I120</f>
        <v>0</v>
      </c>
      <c r="D16" s="450">
        <f t="shared" si="0"/>
        <v>0</v>
      </c>
      <c r="E16" s="449">
        <f>D16-'A. Villkorad återbäring'!I22</f>
        <v>0</v>
      </c>
      <c r="G16" s="212"/>
      <c r="H16" s="229"/>
      <c r="I16" s="212"/>
      <c r="J16" s="212"/>
    </row>
    <row r="17" spans="1:10" ht="12.75">
      <c r="A17" s="287" t="s">
        <v>143</v>
      </c>
      <c r="B17" s="228"/>
      <c r="C17" s="450">
        <f>'B-G. Finansiella risker'!I135</f>
        <v>0</v>
      </c>
      <c r="D17" s="450">
        <f t="shared" si="0"/>
        <v>0</v>
      </c>
      <c r="E17" s="449">
        <f>D17-'A. Villkorad återbäring'!I23</f>
        <v>0</v>
      </c>
      <c r="G17" s="212"/>
      <c r="H17" s="234"/>
      <c r="I17" s="212"/>
      <c r="J17" s="212"/>
    </row>
    <row r="18" spans="1:10" ht="12.75">
      <c r="A18" s="287" t="s">
        <v>144</v>
      </c>
      <c r="B18" s="228"/>
      <c r="C18" s="450">
        <f>'B-G. Finansiella risker'!I142</f>
        <v>0</v>
      </c>
      <c r="D18" s="450">
        <f t="shared" si="0"/>
        <v>0</v>
      </c>
      <c r="E18" s="449">
        <f>D18-'A. Villkorad återbäring'!I24</f>
        <v>0</v>
      </c>
      <c r="G18" s="212"/>
      <c r="H18" s="235"/>
      <c r="I18" s="212"/>
      <c r="J18" s="212"/>
    </row>
    <row r="19" spans="1:10" ht="12.75">
      <c r="A19" s="287" t="s">
        <v>172</v>
      </c>
      <c r="B19" s="228"/>
      <c r="C19" s="450">
        <f>'H. Driftskostnadsrisk'!I16</f>
        <v>0</v>
      </c>
      <c r="D19" s="450">
        <f t="shared" si="0"/>
        <v>0</v>
      </c>
      <c r="E19" s="449">
        <f>D19-'A. Villkorad återbäring'!I25</f>
        <v>0</v>
      </c>
      <c r="F19" s="236"/>
      <c r="G19" s="212"/>
      <c r="H19" s="212"/>
      <c r="I19" s="212"/>
      <c r="J19" s="212"/>
    </row>
    <row r="20" spans="1:10" ht="12.75">
      <c r="A20" s="287" t="s">
        <v>148</v>
      </c>
      <c r="B20" s="228"/>
      <c r="C20" s="450">
        <f>'Resultat Skadeförsäkring'!B25</f>
        <v>0</v>
      </c>
      <c r="D20" s="450">
        <f t="shared" si="0"/>
        <v>0</v>
      </c>
      <c r="E20" s="449">
        <f>D20-'A. Villkorad återbäring'!I26</f>
        <v>0</v>
      </c>
      <c r="G20" s="212"/>
      <c r="H20" s="212"/>
      <c r="I20" s="212"/>
      <c r="J20" s="212"/>
    </row>
    <row r="21" spans="1:10" ht="12.75">
      <c r="A21" s="287" t="s">
        <v>145</v>
      </c>
      <c r="B21" s="228"/>
      <c r="C21" s="450">
        <f>'J. Livförsäkringsrisker'!I23</f>
        <v>0</v>
      </c>
      <c r="D21" s="450">
        <f t="shared" si="0"/>
        <v>0</v>
      </c>
      <c r="E21" s="449">
        <f>D21-'A. Villkorad återbäring'!I27</f>
        <v>0</v>
      </c>
      <c r="G21" s="212"/>
      <c r="H21" s="212"/>
      <c r="I21" s="212"/>
      <c r="J21" s="212"/>
    </row>
    <row r="22" spans="1:10" ht="12.75">
      <c r="A22" s="287" t="s">
        <v>146</v>
      </c>
      <c r="B22" s="228"/>
      <c r="C22" s="450">
        <f>'J. Livförsäkringsrisker'!I31</f>
        <v>0</v>
      </c>
      <c r="D22" s="450">
        <f t="shared" si="0"/>
        <v>0</v>
      </c>
      <c r="E22" s="449">
        <f>D22-'A. Villkorad återbäring'!I28</f>
        <v>0</v>
      </c>
      <c r="G22" s="212"/>
      <c r="H22" s="212"/>
      <c r="I22" s="212"/>
      <c r="J22" s="212"/>
    </row>
    <row r="23" spans="1:10" ht="12.75">
      <c r="A23" s="287" t="s">
        <v>147</v>
      </c>
      <c r="B23" s="228"/>
      <c r="C23" s="450">
        <f>'J. Livförsäkringsrisker'!I37</f>
        <v>0</v>
      </c>
      <c r="D23" s="450">
        <f t="shared" si="0"/>
        <v>0</v>
      </c>
      <c r="E23" s="449">
        <f>D23-'A. Villkorad återbäring'!I29</f>
        <v>0</v>
      </c>
      <c r="G23" s="212"/>
      <c r="H23" s="212"/>
      <c r="I23" s="212"/>
      <c r="J23" s="212"/>
    </row>
    <row r="24" spans="1:10" ht="10.5" customHeight="1">
      <c r="A24" s="216"/>
      <c r="B24" s="43"/>
      <c r="C24" s="237"/>
      <c r="D24" s="50"/>
      <c r="E24" s="238"/>
      <c r="G24" s="212"/>
      <c r="H24" s="212"/>
      <c r="I24" s="212"/>
      <c r="J24" s="212"/>
    </row>
    <row r="25" spans="1:10" ht="12.75">
      <c r="A25" s="288" t="s">
        <v>173</v>
      </c>
      <c r="B25" s="23"/>
      <c r="C25" s="50"/>
      <c r="D25" s="241"/>
      <c r="E25" s="240"/>
      <c r="G25" s="212"/>
      <c r="H25" s="212"/>
      <c r="I25" s="212"/>
      <c r="J25" s="212"/>
    </row>
    <row r="26" spans="1:10" ht="12.75">
      <c r="A26" s="287" t="s">
        <v>174</v>
      </c>
      <c r="B26" s="228"/>
      <c r="C26" s="450">
        <f>C7+C11</f>
        <v>0</v>
      </c>
      <c r="D26" s="50"/>
      <c r="E26" s="238"/>
      <c r="G26" s="212"/>
      <c r="H26" s="212"/>
      <c r="I26" s="212"/>
      <c r="J26" s="212"/>
    </row>
    <row r="27" spans="1:10" ht="12.75">
      <c r="A27" s="287" t="s">
        <v>175</v>
      </c>
      <c r="B27" s="228"/>
      <c r="C27" s="450">
        <f>C8+C12</f>
        <v>0</v>
      </c>
      <c r="D27" s="50"/>
      <c r="E27" s="240"/>
      <c r="G27" s="212"/>
      <c r="H27" s="212"/>
      <c r="I27" s="212"/>
      <c r="J27" s="212"/>
    </row>
    <row r="28" spans="1:5" ht="12.75">
      <c r="A28" s="287" t="s">
        <v>176</v>
      </c>
      <c r="B28" s="228"/>
      <c r="C28" s="450">
        <f>C9+C13</f>
        <v>0</v>
      </c>
      <c r="D28" s="50"/>
      <c r="E28" s="238"/>
    </row>
    <row r="29" spans="1:5" ht="12.75">
      <c r="A29" s="287" t="s">
        <v>177</v>
      </c>
      <c r="B29" s="228"/>
      <c r="C29" s="450">
        <f>C10+C14</f>
        <v>0</v>
      </c>
      <c r="D29" s="50"/>
      <c r="E29" s="238"/>
    </row>
    <row r="30" spans="1:5" ht="12.75">
      <c r="A30" s="216"/>
      <c r="B30" s="50"/>
      <c r="C30" s="372"/>
      <c r="D30" s="50"/>
      <c r="E30" s="238"/>
    </row>
    <row r="31" spans="1:6" ht="12.75">
      <c r="A31" s="289" t="s">
        <v>178</v>
      </c>
      <c r="B31" s="239"/>
      <c r="C31" s="450">
        <f>SUM(C15:C23)+SUM(C26:C29)</f>
        <v>0</v>
      </c>
      <c r="D31" s="50"/>
      <c r="E31" s="238"/>
      <c r="F31" s="226"/>
    </row>
    <row r="32" spans="1:7" ht="12.75">
      <c r="A32" s="289" t="s">
        <v>179</v>
      </c>
      <c r="B32" s="239"/>
      <c r="C32" s="450">
        <f>SQRT(SUMSQ(C15:C23,C26:C29)+2*80%*C26*C27+2*80%*C26*C28+2*50%*C27*C28+2*50%*C19*C20+2*50%*C19*C21+2*50%*C19*C22+2*25%*C21*C22+2*25%*C21*C23)</f>
        <v>0</v>
      </c>
      <c r="D32" s="50"/>
      <c r="E32" s="238"/>
      <c r="G32" s="242"/>
    </row>
    <row r="33" spans="1:5" ht="12.75">
      <c r="A33" s="289" t="s">
        <v>180</v>
      </c>
      <c r="B33" s="239"/>
      <c r="C33" s="451">
        <f>IF(C31=0,0,C32/C31)</f>
        <v>0</v>
      </c>
      <c r="D33" s="243"/>
      <c r="E33" s="244"/>
    </row>
    <row r="34" spans="1:5" ht="12.75">
      <c r="A34" s="216"/>
      <c r="B34" s="50"/>
      <c r="C34" s="50"/>
      <c r="D34" s="50"/>
      <c r="E34" s="238"/>
    </row>
    <row r="35" spans="1:5" ht="18">
      <c r="A35" s="286"/>
      <c r="B35" s="245"/>
      <c r="C35" s="228"/>
      <c r="D35" s="246"/>
      <c r="E35" s="225" t="s">
        <v>42</v>
      </c>
    </row>
    <row r="36" spans="1:5" ht="12.75">
      <c r="A36" s="231" t="s">
        <v>181</v>
      </c>
      <c r="B36" s="44"/>
      <c r="C36" s="228"/>
      <c r="D36" s="247"/>
      <c r="E36" s="452">
        <f>SUM(E7:E23)+MAX(0,SUM('A. Villkorad återbäring'!I13:I29)-'A. Villkorad återbäring'!I31)</f>
        <v>0</v>
      </c>
    </row>
    <row r="37" spans="1:5" ht="12.75">
      <c r="A37" s="230" t="s">
        <v>182</v>
      </c>
      <c r="B37" s="248"/>
      <c r="C37" s="228"/>
      <c r="D37" s="249"/>
      <c r="E37" s="453">
        <f>'B-G. Finansiella risker'!I17+'B-G. Finansiella risker'!I18+'B-G. Finansiella risker'!I19</f>
        <v>0</v>
      </c>
    </row>
    <row r="38" spans="1:5" ht="12.75">
      <c r="A38" s="231" t="s">
        <v>183</v>
      </c>
      <c r="B38" s="193"/>
      <c r="C38" s="228"/>
      <c r="D38" s="250"/>
      <c r="E38" s="373">
        <f>E37-E36</f>
        <v>0</v>
      </c>
    </row>
    <row r="39" spans="1:5" ht="12.75">
      <c r="A39" s="211"/>
      <c r="B39" s="22"/>
      <c r="C39" s="57"/>
      <c r="D39" s="22"/>
      <c r="E39" s="240"/>
    </row>
    <row r="40" spans="1:5" ht="15">
      <c r="A40" s="227" t="s">
        <v>184</v>
      </c>
      <c r="B40" s="251"/>
      <c r="C40" s="228"/>
      <c r="D40" s="55"/>
      <c r="E40" s="454" t="str">
        <f>IF(E38&lt;0,"RÖTT LJUS","INTE RÖTT LJUS")</f>
        <v>INTE RÖTT LJUS</v>
      </c>
    </row>
    <row r="41" spans="1:5" ht="13.5" thickBot="1">
      <c r="A41" s="290"/>
      <c r="B41" s="258"/>
      <c r="C41" s="258"/>
      <c r="D41" s="258"/>
      <c r="E41" s="259"/>
    </row>
    <row r="42" spans="1:5" s="212" customFormat="1" ht="14.25" customHeight="1">
      <c r="A42" s="213"/>
      <c r="B42" s="260"/>
      <c r="C42" s="260"/>
      <c r="D42" s="260"/>
      <c r="E42" s="260"/>
    </row>
    <row r="43" s="226" customFormat="1" ht="12.75">
      <c r="O43" s="261"/>
    </row>
    <row r="44" s="226" customFormat="1" ht="12.75">
      <c r="O44" s="261"/>
    </row>
    <row r="45" ht="12.75">
      <c r="O45" s="261"/>
    </row>
    <row r="46" ht="76.5" customHeight="1"/>
    <row r="59" ht="39.75" customHeight="1"/>
    <row r="62" ht="24" customHeight="1"/>
    <row r="63" ht="68.25" customHeight="1"/>
  </sheetData>
  <sheetProtection/>
  <conditionalFormatting sqref="E38">
    <cfRule type="cellIs" priority="1" dxfId="1" operator="lessThan" stopIfTrue="1">
      <formula>0</formula>
    </cfRule>
    <cfRule type="cellIs" priority="2" dxfId="0" operator="greaterThanOrEqual" stopIfTrue="1">
      <formula>0</formula>
    </cfRule>
  </conditionalFormatting>
  <printOptions/>
  <pageMargins left="0.75" right="0.75" top="1" bottom="1" header="0.5" footer="0.5"/>
  <pageSetup horizontalDpi="200" verticalDpi="2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Conny Lindman</dc:creator>
  <cp:keywords/>
  <dc:description/>
  <cp:lastModifiedBy>Carsten Larsen</cp:lastModifiedBy>
  <cp:lastPrinted>2007-11-21T14:25:05Z</cp:lastPrinted>
  <dcterms:created xsi:type="dcterms:W3CDTF">2005-08-25T14:09:53Z</dcterms:created>
  <dcterms:modified xsi:type="dcterms:W3CDTF">2014-06-30T13:05:45Z</dcterms:modified>
  <cp:category/>
  <cp:version/>
  <cp:contentType/>
  <cp:contentStatus/>
</cp:coreProperties>
</file>