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90" windowWidth="19320" windowHeight="7350" activeTab="0"/>
  </bookViews>
  <sheets>
    <sheet name="Innehåll" sheetId="1" r:id="rId1"/>
    <sheet name="A BR" sheetId="2" r:id="rId2"/>
    <sheet name="B RR" sheetId="3" r:id="rId3"/>
    <sheet name="C Spec BR " sheetId="4" r:id="rId4"/>
    <sheet name="F Spec Årsbokslut" sheetId="5" r:id="rId5"/>
  </sheets>
  <definedNames>
    <definedName name="_AMO_UniqueIdentifier" hidden="1">"'2aabc38c-52af-4b93-a0c4-3dc47bfa9834'"</definedName>
    <definedName name="Blankett">#REF!</definedName>
    <definedName name="Element_nr">#REF!</definedName>
    <definedName name="Kontrollkolumn">#REF!</definedName>
    <definedName name="Rapporthuvud">#REF!</definedName>
    <definedName name="_xlnm.Print_Area" localSheetId="1">'A BR'!$A$1:$J$91</definedName>
    <definedName name="_xlnm.Print_Area" localSheetId="2">'B RR'!$A$1:$J$61</definedName>
    <definedName name="_xlnm.Print_Area" localSheetId="3">'C Spec BR '!$A$1:$J$236</definedName>
    <definedName name="_xlnm.Print_Area" localSheetId="4">'F Spec Årsbokslut'!$A$1:$J$142</definedName>
    <definedName name="_xlnm.Print_Area" localSheetId="0">'Innehåll'!$A$1:$J$59</definedName>
    <definedName name="_xlnm.Print_Titles" localSheetId="1">'A BR'!$1:$9</definedName>
    <definedName name="_xlnm.Print_Titles" localSheetId="2">'B RR'!$1:$9</definedName>
    <definedName name="_xlnm.Print_Titles" localSheetId="3">'C Spec BR '!$1:$9</definedName>
    <definedName name="_xlnm.Print_Titles" localSheetId="4">'F Spec Årsbokslut'!$1:$9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<sst xmlns="http://schemas.openxmlformats.org/spreadsheetml/2006/main" count="784" uniqueCount="615">
  <si>
    <t>Totalt</t>
  </si>
  <si>
    <t>=</t>
  </si>
  <si>
    <t>Specifik reservering för individuellt värderade lånefordringar</t>
  </si>
  <si>
    <t>Ingående eget kapital enligt fastställd balansräkning</t>
  </si>
  <si>
    <t>Förändring av uppskrivningsfond</t>
  </si>
  <si>
    <t>Nyemission och avsättning till överkursfond</t>
  </si>
  <si>
    <t>Fondemission</t>
  </si>
  <si>
    <t>Aktieägartillskott</t>
  </si>
  <si>
    <t>Inlösen av egna aktier</t>
  </si>
  <si>
    <t>Utgifter för förvärv av egna aktier</t>
  </si>
  <si>
    <t>Inkomster från avyttring av egna aktier</t>
  </si>
  <si>
    <t>Avsättning till reservfond</t>
  </si>
  <si>
    <t>Utdelning för föregående år</t>
  </si>
  <si>
    <t>Förskjutning mellan bundet och fritt kapital</t>
  </si>
  <si>
    <t>Koncernbidrag som ej förs via resultaträkning</t>
  </si>
  <si>
    <t>Skatteeffekt av koncernbidrag</t>
  </si>
  <si>
    <t>Övriga förändringar</t>
  </si>
  <si>
    <t>Redovisat årsresultat</t>
  </si>
  <si>
    <t>Föreslagen utdelning för räkenskapsåret</t>
  </si>
  <si>
    <t>Aktiekapital/grundfond/insatskapital; överkursfond; uppskrivningsfond;</t>
  </si>
  <si>
    <t>Lämnade/erhållna koncernbidrag</t>
  </si>
  <si>
    <t>Koncernföretag</t>
  </si>
  <si>
    <t>Avräkning av pensioner</t>
  </si>
  <si>
    <t>Avsättning till ersättningsfond</t>
  </si>
  <si>
    <t>Förändring av periodiseringsfonder</t>
  </si>
  <si>
    <t>Skatt på årets resultat</t>
  </si>
  <si>
    <t>Övriga skatter</t>
  </si>
  <si>
    <t>Förvaltade fonders sammanlagda fondvärde</t>
  </si>
  <si>
    <t>A7</t>
  </si>
  <si>
    <t>Aktier och andelar i koncernföretag</t>
  </si>
  <si>
    <t>A9</t>
  </si>
  <si>
    <t>A11</t>
  </si>
  <si>
    <t>A13</t>
  </si>
  <si>
    <t>Tecknat ej inbetalt kapital</t>
  </si>
  <si>
    <t>B8</t>
  </si>
  <si>
    <t>B11</t>
  </si>
  <si>
    <t>B13</t>
  </si>
  <si>
    <t>Erhållna koncernbidrag jämställda med utdelning</t>
  </si>
  <si>
    <t>Driftnetto övertagna fastigheter</t>
  </si>
  <si>
    <t>Övriga bokslutsdispositioner</t>
  </si>
  <si>
    <t xml:space="preserve">  -  i  Sverige</t>
  </si>
  <si>
    <t xml:space="preserve">  -  i utlandet</t>
  </si>
  <si>
    <t>Byggnader och mark för inrymmande av egna lokaler</t>
  </si>
  <si>
    <t>Övrigt, byggnader och mark</t>
  </si>
  <si>
    <t>A.  BALANSRÄKNING</t>
  </si>
  <si>
    <t>B.  RESULTATRÄKNING</t>
  </si>
  <si>
    <t>C.  SPECIFIKATIONER: BALANSRÄKNING</t>
  </si>
  <si>
    <t>Svenska hushålls icke-vinstdrivande organisationer</t>
  </si>
  <si>
    <t>Svenska hushåll exkl. personliga företagare</t>
  </si>
  <si>
    <t xml:space="preserve">    -varav inlåning från svenska försäkringsföretag</t>
  </si>
  <si>
    <t xml:space="preserve">    -varav upplåning från svenska försäkringsföretag</t>
  </si>
  <si>
    <t>Avsättningar för pensioner m.m.</t>
  </si>
  <si>
    <t>Antal anställda omräknat till heltidstjänster</t>
  </si>
  <si>
    <t xml:space="preserve">C6 </t>
  </si>
  <si>
    <t>Periodens/årets resultat</t>
  </si>
  <si>
    <t>C95</t>
  </si>
  <si>
    <t>Utländska kreditinstitut</t>
  </si>
  <si>
    <t>Utländsk allmänhet</t>
  </si>
  <si>
    <t>Leasingobjekt, avskrivningar över plan</t>
  </si>
  <si>
    <t>INNEHÅLLSFÖRTECKNING</t>
  </si>
  <si>
    <t>C17</t>
  </si>
  <si>
    <t>C18</t>
  </si>
  <si>
    <t>C19</t>
  </si>
  <si>
    <t>C20</t>
  </si>
  <si>
    <t>C21</t>
  </si>
  <si>
    <t>C22</t>
  </si>
  <si>
    <t>C23</t>
  </si>
  <si>
    <t>Reservering avseende leasing</t>
  </si>
  <si>
    <t>Övriga reserveringar</t>
  </si>
  <si>
    <t>Svenska icke-finansiella företag</t>
  </si>
  <si>
    <t>Svenska personliga företagare</t>
  </si>
  <si>
    <t>Riksgäldskontoret</t>
  </si>
  <si>
    <t>Övrig svensk allmänhet</t>
  </si>
  <si>
    <t>F. Byggverksamhet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</si>
  <si>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</si>
  <si>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</si>
  <si>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</si>
  <si>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</si>
  <si>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</si>
  <si>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</si>
  <si>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</si>
  <si>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</si>
  <si>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</si>
  <si>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</si>
  <si>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</si>
  <si>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</si>
  <si>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</si>
  <si>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</si>
  <si>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</si>
  <si>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</si>
  <si>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</si>
  <si>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</si>
  <si>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</si>
  <si>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</si>
  <si>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</si>
  <si>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</si>
  <si>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</si>
  <si>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</si>
  <si>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</si>
  <si>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</si>
  <si>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</si>
  <si>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</si>
  <si>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</si>
  <si>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</si>
  <si>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</si>
  <si>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Information om företaget</t>
  </si>
  <si>
    <t>Innehav av egna aktier</t>
  </si>
  <si>
    <t>Marknadsvärde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</si>
  <si>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</si>
  <si>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</si>
  <si>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</si>
  <si>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</si>
  <si>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</si>
  <si>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</si>
  <si>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</si>
  <si>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</si>
  <si>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</si>
  <si>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</si>
  <si>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</si>
  <si>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</si>
  <si>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</si>
  <si>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</si>
  <si>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</si>
  <si>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</si>
  <si>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</si>
  <si>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</si>
  <si>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</si>
  <si>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</si>
  <si>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</si>
  <si>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</si>
  <si>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</si>
  <si>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</si>
  <si>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</si>
  <si>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</si>
  <si>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</si>
  <si>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</si>
  <si>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</si>
  <si>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</si>
  <si>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</si>
  <si>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</si>
  <si>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</si>
  <si>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</si>
  <si>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</si>
  <si>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</si>
  <si>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</si>
  <si>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</si>
  <si>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</si>
  <si>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C96</t>
  </si>
  <si>
    <t>C97</t>
  </si>
  <si>
    <t>C98</t>
  </si>
  <si>
    <t>Övriga kreditinstitut</t>
  </si>
  <si>
    <t>C99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</si>
  <si>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</si>
  <si>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</si>
  <si>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</si>
  <si>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</si>
  <si>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</si>
  <si>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</si>
  <si>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</si>
  <si>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</si>
  <si>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</si>
  <si>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</si>
  <si>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</si>
  <si>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</si>
  <si>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</si>
  <si>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</si>
  <si>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</si>
  <si>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</si>
  <si>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</si>
  <si>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</si>
  <si>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</si>
  <si>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</si>
  <si>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</si>
  <si>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</si>
  <si>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C15</t>
  </si>
  <si>
    <t>C16</t>
  </si>
  <si>
    <t>INSTITUT</t>
  </si>
  <si>
    <t>PERIOD</t>
  </si>
  <si>
    <t>INSTITUTNUMMER</t>
  </si>
  <si>
    <t>HANDLÄGGARE</t>
  </si>
  <si>
    <t>TELEFONNUMMER</t>
  </si>
  <si>
    <t>ORG.NUMMER</t>
  </si>
  <si>
    <t>Tillgångar</t>
  </si>
  <si>
    <t>Skulder, avsättningar och eget kapital</t>
  </si>
  <si>
    <t>A1</t>
  </si>
  <si>
    <t>Kassa och tillgodohavanden hos centralbanker</t>
  </si>
  <si>
    <t>A2</t>
  </si>
  <si>
    <t>A3</t>
  </si>
  <si>
    <t>Utlåning till kreditinstitut</t>
  </si>
  <si>
    <t>A4</t>
  </si>
  <si>
    <t>Utlåning till allmänheten</t>
  </si>
  <si>
    <t>A5</t>
  </si>
  <si>
    <t>Obligationer och andra räntebärande värdepapper</t>
  </si>
  <si>
    <t>A6</t>
  </si>
  <si>
    <t>A8</t>
  </si>
  <si>
    <t>Tillgångar i försäkringsrörelsen</t>
  </si>
  <si>
    <t>A10</t>
  </si>
  <si>
    <t>Immateriella anläggningstillgångar</t>
  </si>
  <si>
    <t>Materiella tillgångar</t>
  </si>
  <si>
    <t>A12</t>
  </si>
  <si>
    <t>A14</t>
  </si>
  <si>
    <t>Förutbetalda kostnader och upplupna intäkter</t>
  </si>
  <si>
    <t>A15</t>
  </si>
  <si>
    <t>A16</t>
  </si>
  <si>
    <t>Koncernfordringar</t>
  </si>
  <si>
    <t>A17</t>
  </si>
  <si>
    <t>A18</t>
  </si>
  <si>
    <t>In- och upplåning från allmänheten</t>
  </si>
  <si>
    <t>A19</t>
  </si>
  <si>
    <t>Emitterade värdepapper</t>
  </si>
  <si>
    <t>A20</t>
  </si>
  <si>
    <t>Skulder i försäkringsrörelsen</t>
  </si>
  <si>
    <t>A21</t>
  </si>
  <si>
    <t>Övriga skulder</t>
  </si>
  <si>
    <t>A22</t>
  </si>
  <si>
    <t>Upplupna kostnader och förutbetalda intäkter</t>
  </si>
  <si>
    <t>A23</t>
  </si>
  <si>
    <t>Avsättningar</t>
  </si>
  <si>
    <t>A24</t>
  </si>
  <si>
    <t>Efterställda skulder</t>
  </si>
  <si>
    <t>A25</t>
  </si>
  <si>
    <t>Obeskattade reserver</t>
  </si>
  <si>
    <t>A26</t>
  </si>
  <si>
    <t>Minoritetsintressen</t>
  </si>
  <si>
    <t>A27</t>
  </si>
  <si>
    <t>Aktiekapital / Grundfond / Insatskapital</t>
  </si>
  <si>
    <t>A28</t>
  </si>
  <si>
    <t>Överkursfond</t>
  </si>
  <si>
    <t>A29</t>
  </si>
  <si>
    <t>Uppskrivningsfond</t>
  </si>
  <si>
    <t>A30</t>
  </si>
  <si>
    <t>Andra fonder</t>
  </si>
  <si>
    <t>A31</t>
  </si>
  <si>
    <t>Balanserad vinst eller förlust</t>
  </si>
  <si>
    <t>A32</t>
  </si>
  <si>
    <t>A33</t>
  </si>
  <si>
    <t>A34</t>
  </si>
  <si>
    <t>Koncernskulder</t>
  </si>
  <si>
    <t>A35</t>
  </si>
  <si>
    <t>A36</t>
  </si>
  <si>
    <t>A37</t>
  </si>
  <si>
    <t>A38</t>
  </si>
  <si>
    <t>A39</t>
  </si>
  <si>
    <t>A40</t>
  </si>
  <si>
    <t>B1</t>
  </si>
  <si>
    <t>Ränteintäkter</t>
  </si>
  <si>
    <t>B2</t>
  </si>
  <si>
    <t>Leasingintäkter</t>
  </si>
  <si>
    <t>B3</t>
  </si>
  <si>
    <t>Räntekostnader</t>
  </si>
  <si>
    <t>B4</t>
  </si>
  <si>
    <t>Erhållna utdelningar</t>
  </si>
  <si>
    <t>B5</t>
  </si>
  <si>
    <t>Provisionsintäkter</t>
  </si>
  <si>
    <t>B6</t>
  </si>
  <si>
    <t>Provisionskostnader</t>
  </si>
  <si>
    <t>B7</t>
  </si>
  <si>
    <t>Nettoresultat av finansiella transaktioner</t>
  </si>
  <si>
    <t>Övriga rörelseintäkter</t>
  </si>
  <si>
    <t>B9</t>
  </si>
  <si>
    <t>B10</t>
  </si>
  <si>
    <t>Allmänna administrationskostnader</t>
  </si>
  <si>
    <t>B12</t>
  </si>
  <si>
    <t>Övriga rörelsekostnader</t>
  </si>
  <si>
    <t>B14</t>
  </si>
  <si>
    <t>B15</t>
  </si>
  <si>
    <t>B16</t>
  </si>
  <si>
    <t>B17</t>
  </si>
  <si>
    <t>B18</t>
  </si>
  <si>
    <t>Återföringar av nedskrivningar av finansiella anläggningstillgångar</t>
  </si>
  <si>
    <t>B19</t>
  </si>
  <si>
    <t>B20</t>
  </si>
  <si>
    <t>Resultat från försäkringsrörelsen</t>
  </si>
  <si>
    <t>B21</t>
  </si>
  <si>
    <t>B22</t>
  </si>
  <si>
    <t>B23</t>
  </si>
  <si>
    <t>B24</t>
  </si>
  <si>
    <t>Resultat intjänat före förvärv</t>
  </si>
  <si>
    <t>B25</t>
  </si>
  <si>
    <t>Bokslutsdispositioner</t>
  </si>
  <si>
    <t>B26</t>
  </si>
  <si>
    <t>Skatt</t>
  </si>
  <si>
    <t>B27</t>
  </si>
  <si>
    <t>B28</t>
  </si>
  <si>
    <t>C1</t>
  </si>
  <si>
    <t>C2</t>
  </si>
  <si>
    <t>C3</t>
  </si>
  <si>
    <t>C4</t>
  </si>
  <si>
    <t>C5</t>
  </si>
  <si>
    <t>C7</t>
  </si>
  <si>
    <t>C8</t>
  </si>
  <si>
    <t>C9</t>
  </si>
  <si>
    <t>C10</t>
  </si>
  <si>
    <t>C11</t>
  </si>
  <si>
    <t>C12</t>
  </si>
  <si>
    <t>Inventarier</t>
  </si>
  <si>
    <t>C13</t>
  </si>
  <si>
    <t>Leasingobjekt</t>
  </si>
  <si>
    <t>C14</t>
  </si>
  <si>
    <t>Övrigt</t>
  </si>
  <si>
    <t>Goodwill</t>
  </si>
  <si>
    <t>Utlåning över belåningsvärdet</t>
  </si>
  <si>
    <t>Antal</t>
  </si>
  <si>
    <t>Riksbanken</t>
  </si>
  <si>
    <t>Belåningsbara statsskuldförbindelser m.m.</t>
  </si>
  <si>
    <t>Svenska kommuner och landsting</t>
  </si>
  <si>
    <t>Svenska banker</t>
  </si>
  <si>
    <t>Svenska kreditmarknadsföretag</t>
  </si>
  <si>
    <t>Svenska värdepappersbolag</t>
  </si>
  <si>
    <t>Andra immateriella anläggningstillgångar</t>
  </si>
  <si>
    <t>Övriga tillgångar</t>
  </si>
  <si>
    <t>Derivatinstrument</t>
  </si>
  <si>
    <t>Skattefordran</t>
  </si>
  <si>
    <t>Fondlikvidfordringar</t>
  </si>
  <si>
    <t>Inlåning</t>
  </si>
  <si>
    <t>Upplåning</t>
  </si>
  <si>
    <t>Svenska försäkringsföretag</t>
  </si>
  <si>
    <t>Skatteskuld</t>
  </si>
  <si>
    <t>Fondlikvidskulder</t>
  </si>
  <si>
    <t xml:space="preserve">Övriga </t>
  </si>
  <si>
    <t>Avsättningar för skatter</t>
  </si>
  <si>
    <t>Övriga avsättningar</t>
  </si>
  <si>
    <t>Ersättningsfond</t>
  </si>
  <si>
    <t>Periodiseringsfonder</t>
  </si>
  <si>
    <t>Andra obeskattade reserver</t>
  </si>
  <si>
    <t>Antal anställda</t>
  </si>
  <si>
    <t xml:space="preserve">Kreditförluster, netto </t>
  </si>
  <si>
    <t>Byggnader och mark övertagna för skyddande av fordran</t>
  </si>
  <si>
    <t>Antal bankautomater ägda av kreditinstitut</t>
  </si>
  <si>
    <t>Statistiska centralbyrån.</t>
  </si>
  <si>
    <t xml:space="preserve">Ackumulerade avskrivningar över plan, leasingobjekt </t>
  </si>
  <si>
    <t>Ackumulerade avskrivningar över plan, övriga tillgångar</t>
  </si>
  <si>
    <t>Övriga reserveringar (ej allmänheten)</t>
  </si>
  <si>
    <t>Av kunder ställda tilläggssäkerheter</t>
  </si>
  <si>
    <t>Reservering avseende utlåning till kreditinstitut och allmänheten</t>
  </si>
  <si>
    <t>exklusive leasing</t>
  </si>
  <si>
    <t>Av- och nedskrivningar av materiella och immateriella anläggningstillgångar</t>
  </si>
  <si>
    <t>Balansräkning</t>
  </si>
  <si>
    <t>Resultaträkning</t>
  </si>
  <si>
    <t>Specifikationer: Balansräkning</t>
  </si>
  <si>
    <t>Specifikationer: Resultaträkning</t>
  </si>
  <si>
    <t>A.</t>
  </si>
  <si>
    <t>B.</t>
  </si>
  <si>
    <t>C.</t>
  </si>
  <si>
    <t>D.</t>
  </si>
  <si>
    <t>E.</t>
  </si>
  <si>
    <t>F.</t>
  </si>
  <si>
    <t>Belopp anges i tkr utan decimaler</t>
  </si>
  <si>
    <t>Summeringar ska balansera</t>
  </si>
  <si>
    <t>Fr.o.m. (ÅÅÅÅMMDD)</t>
  </si>
  <si>
    <t>T.o.m. (ÅÅÅÅMMDD)</t>
  </si>
  <si>
    <t>st</t>
  </si>
  <si>
    <t>RÄKENSKAPSÅR SOM UPPGIFTERNA AVSER</t>
  </si>
  <si>
    <t>A41</t>
  </si>
  <si>
    <t>B29</t>
  </si>
  <si>
    <t>A43</t>
  </si>
  <si>
    <t>A44</t>
  </si>
  <si>
    <t>STANDARDRAPPORT</t>
  </si>
  <si>
    <t>E-POSTADRESS</t>
  </si>
  <si>
    <t>RÄKENSKAPSÅR</t>
  </si>
  <si>
    <t>A42</t>
  </si>
  <si>
    <t>Orealiserade vinster i balanserade vinstmedel</t>
  </si>
  <si>
    <t>A45</t>
  </si>
  <si>
    <t>A46</t>
  </si>
  <si>
    <t>A47</t>
  </si>
  <si>
    <t>Skulder</t>
  </si>
  <si>
    <t>Orealiserade vinster</t>
  </si>
  <si>
    <t>A48</t>
  </si>
  <si>
    <t>A49</t>
  </si>
  <si>
    <t xml:space="preserve">   -varav resultat hänförligt till minoritetsintressen</t>
  </si>
  <si>
    <t>Nettobelopp i resultaträkningen hänförligt till poster värderade enligt VVO</t>
  </si>
  <si>
    <t>klassificerade enligt VVO</t>
  </si>
  <si>
    <t>Ackumulerat orealiserat resultat på tillgångar och skulder</t>
  </si>
  <si>
    <t>Orealiserade vinster i årets resultat per instrument</t>
  </si>
  <si>
    <t>A. Jordbruk, skogsbruk och fiske</t>
  </si>
  <si>
    <t>B. Utvinning av mineral</t>
  </si>
  <si>
    <t>C. Tillverkning</t>
  </si>
  <si>
    <t xml:space="preserve">D. Försörjning av el, gas, värme och kyla </t>
  </si>
  <si>
    <t xml:space="preserve">E. Vattenförsörjning </t>
  </si>
  <si>
    <t>G. Handel; reparation av motorfordon och motorcyklar</t>
  </si>
  <si>
    <t>H. Transport och magasinering</t>
  </si>
  <si>
    <t>I.  Hotell- och restaurangverksamhet</t>
  </si>
  <si>
    <t>J. Information- och kommunikationsverksamhet</t>
  </si>
  <si>
    <t>K. Finans- och försäkringsverksamhet</t>
  </si>
  <si>
    <t>L. Fastighetsverksamhet</t>
  </si>
  <si>
    <t>M. Verksamhet inom juridik, ekonomi, vetenskap och teknik</t>
  </si>
  <si>
    <t>N. Uthyrning, fastighetsservice, resetjänster och andra stödtjänster</t>
  </si>
  <si>
    <t>O. Offentlig förvaltning och försvar</t>
  </si>
  <si>
    <t>P. Utbildning</t>
  </si>
  <si>
    <t>Q. Vård och omsorg</t>
  </si>
  <si>
    <t>R. Kultur, nöje och fritid</t>
  </si>
  <si>
    <t>S. Annan serviceverksamhet</t>
  </si>
  <si>
    <t>T. Förvärvsarbete i hushåll</t>
  </si>
  <si>
    <t>U. Verksamhet vid internationella organisationer</t>
  </si>
  <si>
    <t>Utlåning till kreditinstitut och allmänheten, övriga tillgångar</t>
  </si>
  <si>
    <t>Specifikation av beloppsmässigt väsentliga typer av instrument (de fyra största)</t>
  </si>
  <si>
    <t>B30</t>
  </si>
  <si>
    <t>B31</t>
  </si>
  <si>
    <t>B32</t>
  </si>
  <si>
    <t>B33</t>
  </si>
  <si>
    <t>Specifikation av påverkan på resultaträkningen</t>
  </si>
  <si>
    <t>Specifikation: Värdepappersbolag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</si>
  <si>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</si>
  <si>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</si>
  <si>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</si>
  <si>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</si>
  <si>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</si>
  <si>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</si>
  <si>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</si>
  <si>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</si>
  <si>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</si>
  <si>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Specifikation Balansräkning</t>
  </si>
  <si>
    <t>Specifikation Eget kapital</t>
  </si>
  <si>
    <t>Specifikation Resultaträkning</t>
  </si>
  <si>
    <t>Specifikation Uppgifter</t>
  </si>
  <si>
    <r>
      <t>Effekter av verkligt värde-optionen</t>
    </r>
    <r>
      <rPr>
        <sz val="12"/>
        <rFont val="Arial"/>
        <family val="2"/>
      </rPr>
      <t xml:space="preserve"> (VVO)</t>
    </r>
  </si>
  <si>
    <t>Periodens/årets resultat från avvecklad verksamhet, efter skatt</t>
  </si>
  <si>
    <t>Realisationsresultat från avyttring av avvecklad verksamhet, efter skatt</t>
  </si>
  <si>
    <t>B34</t>
  </si>
  <si>
    <t>Rapporten ska lämnas till Finansinspektionen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</si>
  <si>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</si>
  <si>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</si>
  <si>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</si>
  <si>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</si>
  <si>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</si>
  <si>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</si>
  <si>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</si>
  <si>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</si>
  <si>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</si>
  <si>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</si>
  <si>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</si>
  <si>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</si>
  <si>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</si>
  <si>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</si>
  <si>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</si>
  <si>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C137</t>
  </si>
  <si>
    <t>Leasingobjekt (C44)</t>
  </si>
  <si>
    <t>Specifikationer: Svenska filialer i utlandet</t>
  </si>
  <si>
    <t>Vissa uppgifter kommer att lämnas till Sveriges riksbank och</t>
  </si>
  <si>
    <t>Belåningsbara statspapper</t>
  </si>
  <si>
    <t>Andra belåningsbara värdepapper</t>
  </si>
  <si>
    <t xml:space="preserve">Belåningsbara statsskuldsförbindelser samt obligationer </t>
  </si>
  <si>
    <t>Anläggningstillgångar</t>
  </si>
  <si>
    <t>Svenska staten</t>
  </si>
  <si>
    <t>Svenska bostadsinstitut</t>
  </si>
  <si>
    <t>Övriga svenska finansiella företag</t>
  </si>
  <si>
    <t>Utländska stater</t>
  </si>
  <si>
    <t>Övriga utländska emittenter</t>
  </si>
  <si>
    <t xml:space="preserve">   -varav efterställt</t>
  </si>
  <si>
    <t>Omsättningstillgångar</t>
  </si>
  <si>
    <t xml:space="preserve">   - varav efterställt</t>
  </si>
  <si>
    <t xml:space="preserve">Bokförda värdet av tillgångar hos mottagande part vid en </t>
  </si>
  <si>
    <t>oäkta återköpstransaktion</t>
  </si>
  <si>
    <t>Upplupna räntor</t>
  </si>
  <si>
    <t>C70</t>
  </si>
  <si>
    <r>
      <t xml:space="preserve">Att lämnade uppgifter är riktiga intygas </t>
    </r>
    <r>
      <rPr>
        <sz val="10"/>
        <rFont val="Arial"/>
        <family val="2"/>
      </rPr>
      <t>(ifylles endast om rapporten ej lämnas via internet)</t>
    </r>
  </si>
  <si>
    <t>Chefstjänstemans namnteckning</t>
  </si>
  <si>
    <t>Datum</t>
  </si>
  <si>
    <t>Finansinspektionen</t>
  </si>
  <si>
    <t>P.O. Box 7821</t>
  </si>
  <si>
    <t>SE-103 97 Stockholm</t>
  </si>
  <si>
    <t xml:space="preserve">Tel +46 8 787 80 00 </t>
  </si>
  <si>
    <t>Fax +46 8 24 13 35</t>
  </si>
  <si>
    <t>www.fi.se</t>
  </si>
  <si>
    <t>Aktier</t>
  </si>
  <si>
    <t>Värdepappersfonder och specialfonder</t>
  </si>
  <si>
    <t xml:space="preserve">   -varav svenskregistrerade</t>
  </si>
  <si>
    <t>Värdepappersfonder och specialfonder, svenskregistrerade (C44)</t>
  </si>
  <si>
    <t>Förvaltarregistrerat fondinnehav svenska hushåll</t>
  </si>
  <si>
    <t>Förvaltarregistrerat fondinnehav svenska icke-finansiella företag</t>
  </si>
  <si>
    <t>Förvaltarregistrerat fondinnehav övriga</t>
  </si>
  <si>
    <t>Normala lånefordringar och problemlån</t>
  </si>
  <si>
    <t xml:space="preserve">Redovisat värde för normala lånefordringar </t>
  </si>
  <si>
    <t>Redovisat värde för problemlån efter reserveringar, totalt</t>
  </si>
  <si>
    <t>Redovisat värde för problemlån efter reserveringar, för vilka reservering skett</t>
  </si>
  <si>
    <t>Ingående balans för reserveringar för lånefordringar</t>
  </si>
  <si>
    <t>Periodens reserveringar</t>
  </si>
  <si>
    <t>Återförda reserveringar</t>
  </si>
  <si>
    <t>Reserver som tagits i anspråk för bortskrivningar</t>
  </si>
  <si>
    <t>Övriga justeringar</t>
  </si>
  <si>
    <t>Utgående balans, reserveringar för lånefordringar (C77 : C81)</t>
  </si>
  <si>
    <t xml:space="preserve">Lånefordringar som beviljats en eftergift </t>
  </si>
  <si>
    <t>Redovisat värde för lånefordringar som beviljats en eftergift, totalt</t>
  </si>
  <si>
    <t>Ackumulerade reserveringar avseende lånefordringar som beviljats en eftergift</t>
  </si>
  <si>
    <t>C138</t>
  </si>
  <si>
    <t>C139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</si>
  <si>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</si>
  <si>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</si>
  <si>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</si>
  <si>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</si>
  <si>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</si>
  <si>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</si>
  <si>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</si>
  <si>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</si>
  <si>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</si>
  <si>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</si>
  <si>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</si>
  <si>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</si>
  <si>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</si>
  <si>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</si>
  <si>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</si>
  <si>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</si>
  <si>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</si>
  <si>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</si>
  <si>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</si>
  <si>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</si>
  <si>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</si>
  <si>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</si>
  <si>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</si>
  <si>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</si>
  <si>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C164</t>
  </si>
  <si>
    <t>C165</t>
  </si>
  <si>
    <t>C166</t>
  </si>
  <si>
    <t>C167</t>
  </si>
  <si>
    <t>Specifik reservering för kollektivt värderade lånefordringar</t>
  </si>
  <si>
    <t>Kollektiv reservering för inträffade men ännu inte rapporterade förluster</t>
  </si>
  <si>
    <t>F.  SPECIFIKATIONER: ÅRSBOKSLUT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</si>
  <si>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</si>
  <si>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</si>
  <si>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</si>
  <si>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</si>
  <si>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</si>
  <si>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</si>
  <si>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</si>
  <si>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</si>
  <si>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</si>
  <si>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</si>
  <si>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</si>
  <si>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</si>
  <si>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</si>
  <si>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</si>
  <si>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</si>
  <si>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</si>
  <si>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</si>
  <si>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</si>
  <si>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</si>
  <si>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</si>
  <si>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</si>
  <si>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</si>
  <si>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</si>
  <si>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</si>
  <si>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</si>
  <si>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</si>
  <si>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</si>
  <si>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</si>
  <si>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</si>
  <si>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</si>
  <si>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</si>
  <si>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</si>
  <si>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</si>
  <si>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</si>
  <si>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</si>
  <si>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</si>
  <si>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</si>
  <si>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</si>
  <si>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</si>
  <si>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</si>
  <si>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</si>
  <si>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</si>
  <si>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</si>
  <si>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Förändring av fond för verkligt värde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</si>
  <si>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</si>
  <si>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</si>
  <si>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</si>
  <si>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</si>
  <si>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</si>
  <si>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</si>
  <si>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</si>
  <si>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</si>
  <si>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</si>
  <si>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</si>
  <si>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</si>
  <si>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</si>
  <si>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</si>
  <si>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</si>
  <si>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</si>
  <si>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</si>
  <si>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</si>
  <si>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</si>
  <si>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</si>
  <si>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</si>
  <si>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</si>
  <si>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</si>
  <si>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</si>
  <si>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</si>
  <si>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</si>
  <si>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Specifikationer: Årsbokslut</t>
  </si>
  <si>
    <t>Svenska värdepappersfonder och specialfonder</t>
  </si>
  <si>
    <t>C168</t>
  </si>
  <si>
    <t>C169</t>
  </si>
  <si>
    <t>C170</t>
  </si>
  <si>
    <t>C171</t>
  </si>
  <si>
    <t>C172</t>
  </si>
  <si>
    <t>C173</t>
  </si>
  <si>
    <t>C174</t>
  </si>
  <si>
    <t>C175</t>
  </si>
  <si>
    <t>C176</t>
  </si>
  <si>
    <t>C177</t>
  </si>
  <si>
    <t>C178</t>
  </si>
  <si>
    <t>Utgående balans, reserveringar för lånefordringar (C83 : C87)</t>
  </si>
  <si>
    <t>Utgående balans, reserveringar för lånefordringar (C89 : C93)</t>
  </si>
  <si>
    <t>Utgående balans, reserveringar för lånefordringar (C82, C88, C94)</t>
  </si>
  <si>
    <t xml:space="preserve">Nedskrivning av finansiella anläggningstillgångar </t>
  </si>
  <si>
    <t xml:space="preserve">Skulder till kreditinstitut </t>
  </si>
  <si>
    <r>
      <t xml:space="preserve">Aktier och andelar i intresseföretag </t>
    </r>
    <r>
      <rPr>
        <sz val="10"/>
        <color indexed="10"/>
        <rFont val="Arial"/>
        <family val="2"/>
      </rPr>
      <t>och gemensamt styrda företag</t>
    </r>
  </si>
  <si>
    <r>
      <t xml:space="preserve">Intresseföretag </t>
    </r>
    <r>
      <rPr>
        <sz val="10"/>
        <color indexed="10"/>
        <rFont val="Arial"/>
        <family val="2"/>
      </rPr>
      <t>och gemensamt styrda företag</t>
    </r>
  </si>
  <si>
    <t>Ägarintressen i övriga företag</t>
  </si>
  <si>
    <t>Förändring av fond för utvecklingsutgifter</t>
  </si>
  <si>
    <t>F78</t>
  </si>
  <si>
    <t>Svenska icke-finansiella företag enligt SNI-kodning (C144)</t>
  </si>
  <si>
    <t>Övrigt, ej fördelat max 10 % av C144 (för VP-bolag 100% av C144)</t>
  </si>
  <si>
    <t>F79</t>
  </si>
  <si>
    <r>
      <t xml:space="preserve">Andelar i </t>
    </r>
    <r>
      <rPr>
        <sz val="10"/>
        <color indexed="10"/>
        <rFont val="Arial"/>
        <family val="2"/>
      </rPr>
      <t>ägarintressens</t>
    </r>
    <r>
      <rPr>
        <sz val="10"/>
        <rFont val="Arial"/>
        <family val="2"/>
      </rPr>
      <t xml:space="preserve"> resultat</t>
    </r>
  </si>
  <si>
    <t>Svenska icke-finansiella företag enligt SNI-kodning (C101)</t>
  </si>
  <si>
    <t>Övrigt, ej fördelat max 10 % av C101 (för VP-bolag 100% av C101)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</si>
</sst>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yymmdd"/>
    <numFmt numFmtId="173" formatCode="#,##0;[Red]&quot;-&quot;#,##0"/>
    <numFmt numFmtId="174" formatCode="#,##0.00;[Red]&quot;-&quot;#,##0.00"/>
    <numFmt numFmtId="175" formatCode="00000"/>
    <numFmt numFmtId="176" formatCode="#,###,##0.0"/>
    <numFmt numFmtId="177" formatCode="&quot;Ja&quot;;&quot;Ja&quot;;&quot;Nej&quot;"/>
    <numFmt numFmtId="178" formatCode="&quot;Sant&quot;;&quot;Sant&quot;;&quot;Falskt&quot;"/>
    <numFmt numFmtId="179" formatCode="&quot;På&quot;;&quot;På&quot;;&quot;Av&quot;"/>
    <numFmt numFmtId="180" formatCode="[$€-2]\ #,##0.00_);[Red]\([$€-2]\ #,##0.00\)"/>
  </numFmts>
  <fonts count="81">
    <font>
      <sz val="10"/>
      <name val="CG Times (W1)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CG Times (W1)"/>
      <family val="1"/>
    </font>
    <font>
      <sz val="6"/>
      <name val="Small Fonts"/>
      <family val="2"/>
    </font>
    <font>
      <b/>
      <sz val="6"/>
      <name val="Small Fonts"/>
      <family val="2"/>
    </font>
    <font>
      <sz val="6"/>
      <name val="Univers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G Times (W1)"/>
      <family val="1"/>
    </font>
    <font>
      <sz val="14"/>
      <name val="Arial"/>
      <family val="2"/>
    </font>
    <font>
      <sz val="10"/>
      <name val="Helvetica"/>
      <family val="2"/>
    </font>
    <font>
      <b/>
      <sz val="20"/>
      <color indexed="11"/>
      <name val="Helvetica"/>
      <family val="2"/>
    </font>
    <font>
      <b/>
      <i/>
      <sz val="8"/>
      <name val="Helvetica"/>
      <family val="0"/>
    </font>
    <font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name val="CG Times (W1)"/>
      <family val="1"/>
    </font>
    <font>
      <sz val="14"/>
      <name val="Times New Roman"/>
      <family val="1"/>
    </font>
    <font>
      <b/>
      <sz val="9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b/>
      <sz val="1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CG Times (W1)"/>
      <family val="1"/>
    </font>
    <font>
      <u val="single"/>
      <sz val="10"/>
      <color indexed="36"/>
      <name val="CG Times (W1)"/>
      <family val="1"/>
    </font>
    <font>
      <b/>
      <i/>
      <sz val="10"/>
      <color indexed="48"/>
      <name val="Arial"/>
      <family val="2"/>
    </font>
    <font>
      <b/>
      <sz val="8"/>
      <name val="Univers"/>
      <family val="0"/>
    </font>
    <font>
      <b/>
      <sz val="6"/>
      <name val="Univers"/>
      <family val="0"/>
    </font>
    <font>
      <sz val="8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15"/>
      </patternFill>
    </fill>
    <fill>
      <patternFill patternType="lightGray">
        <fgColor indexed="9"/>
        <bgColor indexed="11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0" fillId="20" borderId="1" applyNumberFormat="0" applyFont="0" applyAlignment="0" applyProtection="0"/>
    <xf numFmtId="0" fontId="63" fillId="21" borderId="2" applyNumberFormat="0" applyAlignment="0" applyProtection="0"/>
    <xf numFmtId="0" fontId="64" fillId="22" borderId="0" applyNumberFormat="0" applyBorder="0" applyAlignment="0" applyProtection="0"/>
    <xf numFmtId="0" fontId="65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31" borderId="3" applyNumberFormat="0" applyAlignment="0" applyProtection="0"/>
    <xf numFmtId="0" fontId="69" fillId="0" borderId="4" applyNumberFormat="0" applyFill="0" applyAlignment="0" applyProtection="0"/>
    <xf numFmtId="0" fontId="70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6" fillId="21" borderId="9" applyNumberFormat="0" applyAlignment="0" applyProtection="0"/>
    <xf numFmtId="44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7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61" applyFont="1" applyFill="1">
      <alignment/>
      <protection/>
    </xf>
    <xf numFmtId="0" fontId="0" fillId="33" borderId="0" xfId="61" applyFont="1" applyFill="1">
      <alignment/>
      <protection/>
    </xf>
    <xf numFmtId="0" fontId="0" fillId="33" borderId="0" xfId="61" applyFont="1" applyFill="1" applyBorder="1">
      <alignment/>
      <protection/>
    </xf>
    <xf numFmtId="0" fontId="0" fillId="33" borderId="0" xfId="61" applyFont="1" applyFill="1" applyAlignment="1">
      <alignment horizontal="right"/>
      <protection/>
    </xf>
    <xf numFmtId="0" fontId="0" fillId="33" borderId="0" xfId="61" applyFill="1" applyAlignment="1">
      <alignment horizontal="right"/>
      <protection/>
    </xf>
    <xf numFmtId="16" fontId="11" fillId="33" borderId="0" xfId="61" applyNumberFormat="1" applyFont="1" applyFill="1" applyAlignment="1" quotePrefix="1">
      <alignment horizontal="right"/>
      <protection/>
    </xf>
    <xf numFmtId="0" fontId="5" fillId="34" borderId="11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9" fillId="33" borderId="0" xfId="52" applyFont="1" applyFill="1" applyBorder="1" applyProtection="1">
      <alignment/>
      <protection/>
    </xf>
    <xf numFmtId="0" fontId="13" fillId="33" borderId="0" xfId="60" applyFont="1" applyFill="1">
      <alignment/>
      <protection/>
    </xf>
    <xf numFmtId="0" fontId="10" fillId="33" borderId="0" xfId="60" applyFont="1" applyFill="1">
      <alignment/>
      <protection/>
    </xf>
    <xf numFmtId="0" fontId="1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50" applyFont="1" applyFill="1" applyBorder="1" applyProtection="1">
      <alignment/>
      <protection/>
    </xf>
    <xf numFmtId="0" fontId="18" fillId="33" borderId="0" xfId="50" applyFont="1" applyFill="1" applyBorder="1" applyProtection="1">
      <alignment/>
      <protection/>
    </xf>
    <xf numFmtId="0" fontId="16" fillId="33" borderId="12" xfId="50" applyFont="1" applyFill="1" applyBorder="1" applyProtection="1">
      <alignment/>
      <protection/>
    </xf>
    <xf numFmtId="0" fontId="14" fillId="33" borderId="12" xfId="50" applyFont="1" applyFill="1" applyBorder="1" applyAlignment="1" applyProtection="1">
      <alignment horizontal="centerContinuous"/>
      <protection/>
    </xf>
    <xf numFmtId="0" fontId="0" fillId="33" borderId="12" xfId="0" applyFont="1" applyFill="1" applyBorder="1" applyAlignment="1">
      <alignment/>
    </xf>
    <xf numFmtId="16" fontId="11" fillId="33" borderId="0" xfId="61" applyNumberFormat="1" applyFont="1" applyFill="1" applyBorder="1" applyAlignment="1" quotePrefix="1">
      <alignment horizontal="right"/>
      <protection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57" applyFont="1" applyFill="1" applyBorder="1" applyProtection="1">
      <alignment/>
      <protection/>
    </xf>
    <xf numFmtId="0" fontId="1" fillId="33" borderId="0" xfId="58" applyFont="1" applyFill="1" applyBorder="1" applyProtection="1">
      <alignment/>
      <protection/>
    </xf>
    <xf numFmtId="0" fontId="10" fillId="33" borderId="0" xfId="60" applyFont="1" applyFill="1">
      <alignment/>
      <protection/>
    </xf>
    <xf numFmtId="0" fontId="21" fillId="33" borderId="10" xfId="0" applyFont="1" applyFill="1" applyBorder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58" applyFont="1" applyFill="1" applyBorder="1" applyAlignment="1" applyProtection="1" quotePrefix="1">
      <alignment horizontal="left"/>
      <protection/>
    </xf>
    <xf numFmtId="0" fontId="8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1" fillId="34" borderId="16" xfId="0" applyFont="1" applyFill="1" applyBorder="1" applyAlignment="1">
      <alignment vertical="center"/>
    </xf>
    <xf numFmtId="0" fontId="8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3" fontId="4" fillId="0" borderId="20" xfId="50" applyNumberFormat="1" applyFont="1" applyBorder="1" applyAlignment="1" applyProtection="1" quotePrefix="1">
      <alignment horizontal="right"/>
      <protection locked="0"/>
    </xf>
    <xf numFmtId="3" fontId="4" fillId="0" borderId="20" xfId="57" applyNumberFormat="1" applyFont="1" applyBorder="1" applyAlignment="1" applyProtection="1" quotePrefix="1">
      <alignment horizontal="right"/>
      <protection locked="0"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15" xfId="0" applyFont="1" applyFill="1" applyBorder="1" applyAlignment="1" applyProtection="1">
      <alignment/>
      <protection/>
    </xf>
    <xf numFmtId="0" fontId="9" fillId="33" borderId="12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8" fillId="33" borderId="21" xfId="0" applyFont="1" applyFill="1" applyBorder="1" applyAlignment="1" applyProtection="1">
      <alignment horizontal="left"/>
      <protection/>
    </xf>
    <xf numFmtId="0" fontId="4" fillId="33" borderId="0" xfId="52" applyFont="1" applyFill="1" applyBorder="1" applyAlignment="1" applyProtection="1">
      <alignment horizontal="centerContinuous"/>
      <protection/>
    </xf>
    <xf numFmtId="0" fontId="8" fillId="33" borderId="22" xfId="0" applyFont="1" applyFill="1" applyBorder="1" applyAlignment="1" applyProtection="1">
      <alignment horizontal="left"/>
      <protection/>
    </xf>
    <xf numFmtId="1" fontId="1" fillId="35" borderId="23" xfId="0" applyNumberFormat="1" applyFont="1" applyFill="1" applyBorder="1" applyAlignment="1" applyProtection="1">
      <alignment horizontal="centerContinuous"/>
      <protection/>
    </xf>
    <xf numFmtId="1" fontId="1" fillId="35" borderId="20" xfId="0" applyNumberFormat="1" applyFont="1" applyFill="1" applyBorder="1" applyAlignment="1" applyProtection="1">
      <alignment horizontal="centerContinuous"/>
      <protection/>
    </xf>
    <xf numFmtId="0" fontId="25" fillId="36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0" fontId="0" fillId="33" borderId="10" xfId="61" applyFill="1" applyBorder="1" applyAlignment="1">
      <alignment horizontal="right"/>
      <protection/>
    </xf>
    <xf numFmtId="0" fontId="10" fillId="33" borderId="10" xfId="0" applyFont="1" applyFill="1" applyBorder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Border="1" applyAlignment="1" applyProtection="1">
      <alignment/>
      <protection/>
    </xf>
    <xf numFmtId="3" fontId="17" fillId="0" borderId="19" xfId="50" applyNumberFormat="1" applyFont="1" applyBorder="1" applyAlignment="1" applyProtection="1" quotePrefix="1">
      <alignment horizontal="right"/>
      <protection locked="0"/>
    </xf>
    <xf numFmtId="3" fontId="4" fillId="33" borderId="0" xfId="58" applyNumberFormat="1" applyFont="1" applyFill="1" applyBorder="1" applyAlignment="1">
      <alignment horizontal="right"/>
      <protection/>
    </xf>
    <xf numFmtId="0" fontId="12" fillId="33" borderId="0" xfId="0" applyFont="1" applyFill="1" applyAlignment="1">
      <alignment/>
    </xf>
    <xf numFmtId="0" fontId="1" fillId="33" borderId="0" xfId="54" applyFont="1" applyFill="1" applyBorder="1" applyAlignment="1" applyProtection="1" quotePrefix="1">
      <alignment horizontal="center"/>
      <protection/>
    </xf>
    <xf numFmtId="0" fontId="1" fillId="33" borderId="0" xfId="59" applyFont="1" applyFill="1" applyBorder="1" applyAlignment="1" applyProtection="1" quotePrefix="1">
      <alignment horizontal="center"/>
      <protection/>
    </xf>
    <xf numFmtId="0" fontId="1" fillId="33" borderId="0" xfId="57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 horizontal="center"/>
    </xf>
    <xf numFmtId="0" fontId="1" fillId="33" borderId="0" xfId="58" applyFont="1" applyFill="1" applyBorder="1" applyAlignment="1" applyProtection="1" quotePrefix="1">
      <alignment horizontal="center"/>
      <protection/>
    </xf>
    <xf numFmtId="0" fontId="1" fillId="33" borderId="0" xfId="58" applyFont="1" applyFill="1" applyBorder="1" applyAlignment="1" applyProtection="1">
      <alignment horizontal="center"/>
      <protection/>
    </xf>
    <xf numFmtId="0" fontId="4" fillId="33" borderId="0" xfId="50" applyFont="1" applyFill="1" applyBorder="1" applyAlignment="1" applyProtection="1">
      <alignment horizontal="center"/>
      <protection/>
    </xf>
    <xf numFmtId="0" fontId="19" fillId="33" borderId="0" xfId="50" applyFont="1" applyFill="1" applyBorder="1" applyAlignment="1" applyProtection="1" quotePrefix="1">
      <alignment horizontal="center"/>
      <protection/>
    </xf>
    <xf numFmtId="0" fontId="1" fillId="33" borderId="0" xfId="57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1" fillId="33" borderId="0" xfId="59" applyFont="1" applyFill="1" applyBorder="1" applyAlignment="1" applyProtection="1">
      <alignment horizontal="center"/>
      <protection/>
    </xf>
    <xf numFmtId="0" fontId="1" fillId="33" borderId="0" xfId="62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49" fontId="4" fillId="33" borderId="0" xfId="60" applyNumberFormat="1" applyFont="1" applyFill="1">
      <alignment/>
      <protection/>
    </xf>
    <xf numFmtId="49" fontId="1" fillId="33" borderId="0" xfId="60" applyNumberFormat="1" applyFont="1" applyFill="1">
      <alignment/>
      <protection/>
    </xf>
    <xf numFmtId="49" fontId="4" fillId="33" borderId="0" xfId="60" applyNumberFormat="1" applyFont="1" applyFill="1" applyAlignment="1">
      <alignment horizontal="left"/>
      <protection/>
    </xf>
    <xf numFmtId="0" fontId="4" fillId="33" borderId="0" xfId="0" applyFont="1" applyFill="1" applyAlignment="1">
      <alignment horizontal="left"/>
    </xf>
    <xf numFmtId="0" fontId="23" fillId="33" borderId="10" xfId="0" applyFont="1" applyFill="1" applyBorder="1" applyAlignment="1">
      <alignment/>
    </xf>
    <xf numFmtId="0" fontId="0" fillId="33" borderId="10" xfId="61" applyFont="1" applyFill="1" applyBorder="1" applyAlignment="1">
      <alignment horizontal="right"/>
      <protection/>
    </xf>
    <xf numFmtId="0" fontId="4" fillId="33" borderId="0" xfId="0" applyFont="1" applyFill="1" applyAlignment="1">
      <alignment horizontal="right"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 vertical="top"/>
    </xf>
    <xf numFmtId="0" fontId="28" fillId="33" borderId="10" xfId="50" applyFont="1" applyFill="1" applyBorder="1" applyAlignment="1" applyProtection="1">
      <alignment horizontal="left"/>
      <protection/>
    </xf>
    <xf numFmtId="0" fontId="15" fillId="33" borderId="12" xfId="50" applyFont="1" applyFill="1" applyBorder="1" applyAlignment="1" applyProtection="1">
      <alignment horizontal="centerContinuous"/>
      <protection/>
    </xf>
    <xf numFmtId="0" fontId="4" fillId="33" borderId="0" xfId="50" applyFont="1" applyFill="1" applyBorder="1" applyProtection="1">
      <alignment/>
      <protection/>
    </xf>
    <xf numFmtId="0" fontId="1" fillId="33" borderId="0" xfId="50" applyFont="1" applyFill="1" applyBorder="1" applyProtection="1">
      <alignment/>
      <protection/>
    </xf>
    <xf numFmtId="3" fontId="4" fillId="33" borderId="12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28" fillId="33" borderId="0" xfId="50" applyFont="1" applyFill="1" applyBorder="1" applyProtection="1">
      <alignment/>
      <protection/>
    </xf>
    <xf numFmtId="0" fontId="31" fillId="33" borderId="0" xfId="50" applyFont="1" applyFill="1" applyBorder="1" applyProtection="1">
      <alignment/>
      <protection/>
    </xf>
    <xf numFmtId="0" fontId="32" fillId="33" borderId="0" xfId="50" applyFont="1" applyFill="1" applyBorder="1" applyAlignment="1" applyProtection="1">
      <alignment wrapText="1"/>
      <protection/>
    </xf>
    <xf numFmtId="0" fontId="4" fillId="33" borderId="0" xfId="61" applyFont="1" applyFill="1" applyBorder="1">
      <alignment/>
      <protection/>
    </xf>
    <xf numFmtId="0" fontId="1" fillId="33" borderId="10" xfId="0" applyFont="1" applyFill="1" applyBorder="1" applyAlignment="1">
      <alignment/>
    </xf>
    <xf numFmtId="0" fontId="14" fillId="33" borderId="10" xfId="50" applyFont="1" applyFill="1" applyBorder="1" applyProtection="1">
      <alignment/>
      <protection/>
    </xf>
    <xf numFmtId="0" fontId="29" fillId="37" borderId="0" xfId="0" applyFont="1" applyFill="1" applyBorder="1" applyAlignment="1" applyProtection="1">
      <alignment horizontal="right"/>
      <protection/>
    </xf>
    <xf numFmtId="0" fontId="34" fillId="37" borderId="0" xfId="0" applyFont="1" applyFill="1" applyBorder="1" applyAlignment="1" applyProtection="1">
      <alignment horizontal="right"/>
      <protection/>
    </xf>
    <xf numFmtId="0" fontId="1" fillId="33" borderId="0" xfId="51" applyFont="1" applyFill="1" applyBorder="1" applyProtection="1" quotePrefix="1">
      <alignment/>
      <protection/>
    </xf>
    <xf numFmtId="0" fontId="9" fillId="33" borderId="0" xfId="50" applyFont="1" applyFill="1" applyBorder="1" applyAlignment="1" applyProtection="1">
      <alignment horizontal="left"/>
      <protection/>
    </xf>
    <xf numFmtId="0" fontId="0" fillId="33" borderId="24" xfId="0" applyFont="1" applyFill="1" applyBorder="1" applyAlignment="1">
      <alignment/>
    </xf>
    <xf numFmtId="0" fontId="36" fillId="33" borderId="0" xfId="51" applyFont="1" applyFill="1" applyBorder="1" applyProtection="1">
      <alignment/>
      <protection/>
    </xf>
    <xf numFmtId="0" fontId="35" fillId="33" borderId="0" xfId="51" applyFont="1" applyFill="1" applyBorder="1" applyAlignment="1" applyProtection="1">
      <alignment horizontal="centerContinuous"/>
      <protection/>
    </xf>
    <xf numFmtId="0" fontId="30" fillId="33" borderId="0" xfId="0" applyFont="1" applyFill="1" applyBorder="1" applyAlignment="1">
      <alignment/>
    </xf>
    <xf numFmtId="0" fontId="20" fillId="33" borderId="0" xfId="51" applyFont="1" applyFill="1" applyBorder="1" applyProtection="1">
      <alignment/>
      <protection/>
    </xf>
    <xf numFmtId="0" fontId="30" fillId="33" borderId="0" xfId="51" applyFont="1" applyFill="1" applyBorder="1" applyProtection="1">
      <alignment/>
      <protection/>
    </xf>
    <xf numFmtId="0" fontId="20" fillId="33" borderId="0" xfId="51" applyFont="1" applyFill="1" applyBorder="1" applyAlignment="1" applyProtection="1">
      <alignment horizontal="left"/>
      <protection/>
    </xf>
    <xf numFmtId="0" fontId="30" fillId="33" borderId="0" xfId="51" applyFont="1" applyFill="1" applyBorder="1" applyAlignment="1" applyProtection="1">
      <alignment horizontal="centerContinuous"/>
      <protection/>
    </xf>
    <xf numFmtId="0" fontId="1" fillId="33" borderId="0" xfId="53" applyFont="1" applyFill="1" applyBorder="1" applyProtection="1">
      <alignment/>
      <protection/>
    </xf>
    <xf numFmtId="3" fontId="1" fillId="33" borderId="10" xfId="57" applyNumberFormat="1" applyFont="1" applyFill="1" applyBorder="1" applyAlignment="1" applyProtection="1">
      <alignment wrapText="1"/>
      <protection/>
    </xf>
    <xf numFmtId="0" fontId="28" fillId="33" borderId="0" xfId="57" applyFont="1" applyFill="1" applyBorder="1" applyProtection="1">
      <alignment/>
      <protection/>
    </xf>
    <xf numFmtId="0" fontId="33" fillId="36" borderId="0" xfId="0" applyFont="1" applyFill="1" applyBorder="1" applyAlignment="1" applyProtection="1">
      <alignment horizontal="right"/>
      <protection/>
    </xf>
    <xf numFmtId="0" fontId="4" fillId="33" borderId="0" xfId="57" applyFont="1" applyFill="1" applyBorder="1" applyProtection="1">
      <alignment/>
      <protection/>
    </xf>
    <xf numFmtId="0" fontId="33" fillId="36" borderId="0" xfId="0" applyFont="1" applyFill="1" applyBorder="1" applyAlignment="1" applyProtection="1">
      <alignment horizontal="center"/>
      <protection/>
    </xf>
    <xf numFmtId="0" fontId="28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/>
    </xf>
    <xf numFmtId="0" fontId="20" fillId="33" borderId="0" xfId="0" applyFont="1" applyFill="1" applyBorder="1" applyAlignment="1" applyProtection="1">
      <alignment/>
      <protection/>
    </xf>
    <xf numFmtId="0" fontId="4" fillId="33" borderId="0" xfId="51" applyFont="1" applyFill="1" applyBorder="1" applyProtection="1">
      <alignment/>
      <protection/>
    </xf>
    <xf numFmtId="0" fontId="1" fillId="33" borderId="0" xfId="53" applyFont="1" applyFill="1" applyBorder="1" applyAlignment="1" applyProtection="1" quotePrefix="1">
      <alignment horizontal="center"/>
      <protection/>
    </xf>
    <xf numFmtId="0" fontId="20" fillId="33" borderId="0" xfId="53" applyFont="1" applyFill="1" applyBorder="1" applyProtection="1">
      <alignment/>
      <protection/>
    </xf>
    <xf numFmtId="0" fontId="28" fillId="33" borderId="0" xfId="53" applyFont="1" applyFill="1" applyBorder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28" fillId="33" borderId="0" xfId="0" applyFont="1" applyFill="1" applyAlignment="1">
      <alignment/>
    </xf>
    <xf numFmtId="0" fontId="28" fillId="33" borderId="0" xfId="58" applyFont="1" applyFill="1" applyBorder="1" applyProtection="1">
      <alignment/>
      <protection/>
    </xf>
    <xf numFmtId="0" fontId="4" fillId="33" borderId="0" xfId="58" applyFont="1" applyFill="1" applyBorder="1" applyAlignment="1" applyProtection="1" quotePrefix="1">
      <alignment horizontal="left"/>
      <protection/>
    </xf>
    <xf numFmtId="0" fontId="2" fillId="33" borderId="0" xfId="58" applyFont="1" applyFill="1" applyBorder="1" applyAlignment="1" applyProtection="1">
      <alignment wrapText="1"/>
      <protection/>
    </xf>
    <xf numFmtId="0" fontId="33" fillId="33" borderId="0" xfId="0" applyFont="1" applyFill="1" applyBorder="1" applyAlignment="1">
      <alignment horizontal="center"/>
    </xf>
    <xf numFmtId="0" fontId="4" fillId="33" borderId="0" xfId="51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58" applyFont="1" applyFill="1" applyBorder="1" applyProtection="1">
      <alignment/>
      <protection/>
    </xf>
    <xf numFmtId="3" fontId="0" fillId="33" borderId="0" xfId="0" applyNumberFormat="1" applyFont="1" applyFill="1" applyBorder="1" applyAlignment="1">
      <alignment/>
    </xf>
    <xf numFmtId="0" fontId="1" fillId="33" borderId="0" xfId="59" applyFont="1" applyFill="1" applyBorder="1" applyProtection="1">
      <alignment/>
      <protection/>
    </xf>
    <xf numFmtId="0" fontId="4" fillId="33" borderId="0" xfId="59" applyFont="1" applyFill="1" applyBorder="1" applyProtection="1">
      <alignment/>
      <protection/>
    </xf>
    <xf numFmtId="0" fontId="17" fillId="33" borderId="0" xfId="51" applyFont="1" applyFill="1" applyBorder="1" applyProtection="1">
      <alignment/>
      <protection/>
    </xf>
    <xf numFmtId="0" fontId="4" fillId="33" borderId="0" xfId="0" applyFont="1" applyFill="1" applyBorder="1" applyAlignment="1">
      <alignment horizontal="left"/>
    </xf>
    <xf numFmtId="3" fontId="0" fillId="33" borderId="12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4" fillId="38" borderId="20" xfId="0" applyNumberFormat="1" applyFont="1" applyFill="1" applyBorder="1" applyAlignment="1" applyProtection="1" quotePrefix="1">
      <alignment horizontal="right"/>
      <protection locked="0"/>
    </xf>
    <xf numFmtId="0" fontId="1" fillId="33" borderId="0" xfId="58" applyFont="1" applyFill="1" applyBorder="1" applyProtection="1" quotePrefix="1">
      <alignment/>
      <protection/>
    </xf>
    <xf numFmtId="0" fontId="20" fillId="33" borderId="0" xfId="58" applyFont="1" applyFill="1" applyBorder="1" applyProtection="1">
      <alignment/>
      <protection/>
    </xf>
    <xf numFmtId="3" fontId="0" fillId="33" borderId="0" xfId="0" applyNumberFormat="1" applyFont="1" applyFill="1" applyBorder="1" applyAlignment="1">
      <alignment/>
    </xf>
    <xf numFmtId="0" fontId="28" fillId="33" borderId="0" xfId="58" applyFont="1" applyFill="1" applyBorder="1" applyAlignment="1" applyProtection="1">
      <alignment horizontal="left"/>
      <protection/>
    </xf>
    <xf numFmtId="0" fontId="1" fillId="33" borderId="0" xfId="58" applyFont="1" applyFill="1" applyBorder="1" applyAlignment="1" applyProtection="1">
      <alignment horizontal="left"/>
      <protection/>
    </xf>
    <xf numFmtId="0" fontId="4" fillId="33" borderId="0" xfId="58" applyFont="1" applyFill="1" applyBorder="1" applyAlignment="1" applyProtection="1">
      <alignment horizontal="left"/>
      <protection/>
    </xf>
    <xf numFmtId="0" fontId="2" fillId="33" borderId="0" xfId="58" applyFont="1" applyFill="1" applyBorder="1" applyAlignment="1" applyProtection="1">
      <alignment horizontal="right"/>
      <protection/>
    </xf>
    <xf numFmtId="0" fontId="2" fillId="33" borderId="0" xfId="58" applyFont="1" applyFill="1" applyBorder="1" applyProtection="1">
      <alignment/>
      <protection/>
    </xf>
    <xf numFmtId="0" fontId="31" fillId="33" borderId="0" xfId="0" applyFont="1" applyFill="1" applyBorder="1" applyAlignment="1">
      <alignment/>
    </xf>
    <xf numFmtId="0" fontId="33" fillId="36" borderId="0" xfId="0" applyFont="1" applyFill="1" applyBorder="1" applyAlignment="1" applyProtection="1">
      <alignment horizontal="left"/>
      <protection/>
    </xf>
    <xf numFmtId="3" fontId="1" fillId="37" borderId="12" xfId="0" applyNumberFormat="1" applyFont="1" applyFill="1" applyBorder="1" applyAlignment="1" applyProtection="1" quotePrefix="1">
      <alignment horizontal="right"/>
      <protection/>
    </xf>
    <xf numFmtId="0" fontId="1" fillId="33" borderId="0" xfId="62" applyFont="1" applyFill="1" applyBorder="1" applyAlignment="1" applyProtection="1">
      <alignment horizontal="left"/>
      <protection/>
    </xf>
    <xf numFmtId="3" fontId="0" fillId="33" borderId="0" xfId="0" applyNumberFormat="1" applyFont="1" applyFill="1" applyBorder="1" applyAlignment="1">
      <alignment/>
    </xf>
    <xf numFmtId="0" fontId="4" fillId="33" borderId="0" xfId="62" applyFont="1" applyFill="1" applyBorder="1" applyProtection="1">
      <alignment/>
      <protection/>
    </xf>
    <xf numFmtId="0" fontId="4" fillId="33" borderId="0" xfId="58" applyFont="1" applyFill="1" applyBorder="1" applyAlignment="1" applyProtection="1">
      <alignment horizontal="center"/>
      <protection/>
    </xf>
    <xf numFmtId="0" fontId="4" fillId="33" borderId="0" xfId="58" applyFont="1" applyFill="1" applyBorder="1" applyAlignment="1" applyProtection="1" quotePrefix="1">
      <alignment horizontal="center"/>
      <protection/>
    </xf>
    <xf numFmtId="3" fontId="4" fillId="39" borderId="20" xfId="0" applyNumberFormat="1" applyFont="1" applyFill="1" applyBorder="1" applyAlignment="1" applyProtection="1" quotePrefix="1">
      <alignment horizontal="right"/>
      <protection/>
    </xf>
    <xf numFmtId="0" fontId="4" fillId="33" borderId="0" xfId="57" applyFont="1" applyFill="1" applyBorder="1" applyAlignment="1" applyProtection="1" quotePrefix="1">
      <alignment horizontal="center"/>
      <protection/>
    </xf>
    <xf numFmtId="0" fontId="26" fillId="36" borderId="0" xfId="0" applyFont="1" applyFill="1" applyBorder="1" applyAlignment="1" applyProtection="1">
      <alignment horizontal="center"/>
      <protection/>
    </xf>
    <xf numFmtId="0" fontId="4" fillId="33" borderId="0" xfId="51" applyFont="1" applyFill="1" applyBorder="1" applyAlignment="1" applyProtection="1">
      <alignment horizontal="center"/>
      <protection/>
    </xf>
    <xf numFmtId="0" fontId="4" fillId="33" borderId="0" xfId="51" applyFont="1" applyFill="1" applyBorder="1" applyAlignment="1" applyProtection="1" quotePrefix="1">
      <alignment horizontal="center"/>
      <protection/>
    </xf>
    <xf numFmtId="0" fontId="17" fillId="33" borderId="0" xfId="50" applyFont="1" applyFill="1" applyBorder="1" applyAlignment="1" applyProtection="1" quotePrefix="1">
      <alignment horizontal="center"/>
      <protection/>
    </xf>
    <xf numFmtId="0" fontId="25" fillId="36" borderId="12" xfId="0" applyFont="1" applyFill="1" applyBorder="1" applyAlignment="1" applyProtection="1">
      <alignment horizontal="right"/>
      <protection/>
    </xf>
    <xf numFmtId="0" fontId="1" fillId="34" borderId="19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1" xfId="0" applyFont="1" applyFill="1" applyBorder="1" applyAlignment="1">
      <alignment vertical="center"/>
    </xf>
    <xf numFmtId="0" fontId="1" fillId="34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25" fillId="36" borderId="0" xfId="0" applyFont="1" applyFill="1" applyBorder="1" applyAlignment="1" applyProtection="1">
      <alignment horizontal="right"/>
      <protection/>
    </xf>
    <xf numFmtId="0" fontId="28" fillId="33" borderId="0" xfId="61" applyFont="1" applyFill="1" applyAlignment="1">
      <alignment horizontal="right"/>
      <protection/>
    </xf>
    <xf numFmtId="1" fontId="1" fillId="35" borderId="24" xfId="0" applyNumberFormat="1" applyFont="1" applyFill="1" applyBorder="1" applyAlignment="1" applyProtection="1">
      <alignment horizontal="centerContinuous"/>
      <protection/>
    </xf>
    <xf numFmtId="0" fontId="1" fillId="33" borderId="25" xfId="50" applyFont="1" applyFill="1" applyBorder="1" applyProtection="1">
      <alignment/>
      <protection/>
    </xf>
    <xf numFmtId="0" fontId="4" fillId="33" borderId="25" xfId="50" applyFont="1" applyFill="1" applyBorder="1" applyProtection="1">
      <alignment/>
      <protection/>
    </xf>
    <xf numFmtId="0" fontId="4" fillId="33" borderId="25" xfId="0" applyFont="1" applyFill="1" applyBorder="1" applyAlignment="1">
      <alignment/>
    </xf>
    <xf numFmtId="0" fontId="4" fillId="33" borderId="25" xfId="61" applyFont="1" applyFill="1" applyBorder="1">
      <alignment/>
      <protection/>
    </xf>
    <xf numFmtId="0" fontId="4" fillId="33" borderId="26" xfId="50" applyFont="1" applyFill="1" applyBorder="1" applyAlignment="1" applyProtection="1" quotePrefix="1">
      <alignment horizontal="center"/>
      <protection/>
    </xf>
    <xf numFmtId="0" fontId="1" fillId="33" borderId="27" xfId="50" applyFont="1" applyFill="1" applyBorder="1" applyProtection="1">
      <alignment/>
      <protection/>
    </xf>
    <xf numFmtId="0" fontId="4" fillId="33" borderId="27" xfId="50" applyFont="1" applyFill="1" applyBorder="1" applyProtection="1">
      <alignment/>
      <protection/>
    </xf>
    <xf numFmtId="0" fontId="4" fillId="33" borderId="27" xfId="0" applyFont="1" applyFill="1" applyBorder="1" applyAlignment="1">
      <alignment/>
    </xf>
    <xf numFmtId="0" fontId="4" fillId="33" borderId="27" xfId="61" applyFont="1" applyFill="1" applyBorder="1">
      <alignment/>
      <protection/>
    </xf>
    <xf numFmtId="0" fontId="4" fillId="33" borderId="28" xfId="50" applyFont="1" applyFill="1" applyBorder="1" applyAlignment="1" applyProtection="1" quotePrefix="1">
      <alignment horizontal="center"/>
      <protection/>
    </xf>
    <xf numFmtId="0" fontId="4" fillId="33" borderId="28" xfId="50" applyFont="1" applyFill="1" applyBorder="1" applyAlignment="1" applyProtection="1">
      <alignment horizontal="center"/>
      <protection/>
    </xf>
    <xf numFmtId="0" fontId="4" fillId="33" borderId="27" xfId="50" applyFont="1" applyFill="1" applyBorder="1" applyAlignment="1" applyProtection="1">
      <alignment horizontal="left"/>
      <protection/>
    </xf>
    <xf numFmtId="0" fontId="4" fillId="33" borderId="26" xfId="50" applyFont="1" applyFill="1" applyBorder="1" applyAlignment="1" applyProtection="1">
      <alignment horizontal="center"/>
      <protection/>
    </xf>
    <xf numFmtId="0" fontId="17" fillId="33" borderId="27" xfId="50" applyFont="1" applyFill="1" applyBorder="1" applyProtection="1">
      <alignment/>
      <protection/>
    </xf>
    <xf numFmtId="0" fontId="30" fillId="33" borderId="27" xfId="50" applyFont="1" applyFill="1" applyBorder="1" applyProtection="1">
      <alignment/>
      <protection/>
    </xf>
    <xf numFmtId="0" fontId="30" fillId="33" borderId="27" xfId="0" applyFont="1" applyFill="1" applyBorder="1" applyAlignment="1">
      <alignment/>
    </xf>
    <xf numFmtId="0" fontId="17" fillId="33" borderId="28" xfId="50" applyFont="1" applyFill="1" applyBorder="1" applyAlignment="1" applyProtection="1">
      <alignment horizontal="center"/>
      <protection/>
    </xf>
    <xf numFmtId="0" fontId="1" fillId="33" borderId="25" xfId="51" applyFont="1" applyFill="1" applyBorder="1" applyProtection="1">
      <alignment/>
      <protection/>
    </xf>
    <xf numFmtId="0" fontId="4" fillId="33" borderId="25" xfId="51" applyFont="1" applyFill="1" applyBorder="1" applyProtection="1">
      <alignment/>
      <protection/>
    </xf>
    <xf numFmtId="0" fontId="4" fillId="33" borderId="26" xfId="51" applyFont="1" applyFill="1" applyBorder="1" applyAlignment="1" applyProtection="1" quotePrefix="1">
      <alignment horizontal="center"/>
      <protection/>
    </xf>
    <xf numFmtId="0" fontId="1" fillId="33" borderId="27" xfId="51" applyFont="1" applyFill="1" applyBorder="1" applyProtection="1">
      <alignment/>
      <protection/>
    </xf>
    <xf numFmtId="0" fontId="4" fillId="33" borderId="27" xfId="51" applyFont="1" applyFill="1" applyBorder="1" applyProtection="1">
      <alignment/>
      <protection/>
    </xf>
    <xf numFmtId="0" fontId="4" fillId="33" borderId="28" xfId="51" applyFont="1" applyFill="1" applyBorder="1" applyAlignment="1" applyProtection="1" quotePrefix="1">
      <alignment horizontal="center"/>
      <protection/>
    </xf>
    <xf numFmtId="0" fontId="4" fillId="33" borderId="28" xfId="51" applyFont="1" applyFill="1" applyBorder="1" applyAlignment="1" applyProtection="1">
      <alignment horizontal="center"/>
      <protection/>
    </xf>
    <xf numFmtId="0" fontId="17" fillId="33" borderId="27" xfId="51" applyFont="1" applyFill="1" applyBorder="1" applyProtection="1">
      <alignment/>
      <protection/>
    </xf>
    <xf numFmtId="0" fontId="35" fillId="33" borderId="27" xfId="51" applyFont="1" applyFill="1" applyBorder="1" applyAlignment="1" applyProtection="1">
      <alignment horizontal="centerContinuous"/>
      <protection/>
    </xf>
    <xf numFmtId="0" fontId="17" fillId="33" borderId="25" xfId="51" applyFont="1" applyFill="1" applyBorder="1" applyProtection="1">
      <alignment/>
      <protection/>
    </xf>
    <xf numFmtId="0" fontId="1" fillId="33" borderId="27" xfId="51" applyFont="1" applyFill="1" applyBorder="1" applyAlignment="1" applyProtection="1">
      <alignment vertical="top"/>
      <protection/>
    </xf>
    <xf numFmtId="0" fontId="4" fillId="33" borderId="27" xfId="51" applyFont="1" applyFill="1" applyBorder="1" applyAlignment="1" applyProtection="1">
      <alignment/>
      <protection/>
    </xf>
    <xf numFmtId="0" fontId="4" fillId="33" borderId="27" xfId="51" applyFont="1" applyFill="1" applyBorder="1" applyAlignment="1" applyProtection="1">
      <alignment horizontal="centerContinuous"/>
      <protection/>
    </xf>
    <xf numFmtId="0" fontId="30" fillId="33" borderId="27" xfId="51" applyFont="1" applyFill="1" applyBorder="1" applyProtection="1">
      <alignment/>
      <protection/>
    </xf>
    <xf numFmtId="0" fontId="30" fillId="33" borderId="25" xfId="51" applyFont="1" applyFill="1" applyBorder="1" applyProtection="1">
      <alignment/>
      <protection/>
    </xf>
    <xf numFmtId="0" fontId="30" fillId="33" borderId="25" xfId="0" applyFont="1" applyFill="1" applyBorder="1" applyAlignment="1">
      <alignment/>
    </xf>
    <xf numFmtId="0" fontId="4" fillId="33" borderId="26" xfId="51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>
      <alignment/>
    </xf>
    <xf numFmtId="0" fontId="4" fillId="33" borderId="27" xfId="51" applyFont="1" applyFill="1" applyBorder="1" applyAlignment="1" applyProtection="1">
      <alignment horizontal="left"/>
      <protection/>
    </xf>
    <xf numFmtId="0" fontId="30" fillId="33" borderId="27" xfId="51" applyFont="1" applyFill="1" applyBorder="1" applyAlignment="1" applyProtection="1">
      <alignment horizontal="centerContinuous"/>
      <protection/>
    </xf>
    <xf numFmtId="0" fontId="4" fillId="33" borderId="27" xfId="0" applyFont="1" applyFill="1" applyBorder="1" applyAlignment="1">
      <alignment horizontal="right"/>
    </xf>
    <xf numFmtId="0" fontId="1" fillId="33" borderId="25" xfId="57" applyFont="1" applyFill="1" applyBorder="1" applyProtection="1">
      <alignment/>
      <protection/>
    </xf>
    <xf numFmtId="0" fontId="4" fillId="33" borderId="25" xfId="57" applyFont="1" applyFill="1" applyBorder="1" applyProtection="1">
      <alignment/>
      <protection/>
    </xf>
    <xf numFmtId="0" fontId="1" fillId="33" borderId="26" xfId="57" applyFont="1" applyFill="1" applyBorder="1" applyAlignment="1">
      <alignment horizontal="center"/>
      <protection/>
    </xf>
    <xf numFmtId="0" fontId="1" fillId="33" borderId="27" xfId="57" applyFont="1" applyFill="1" applyBorder="1" applyProtection="1">
      <alignment/>
      <protection/>
    </xf>
    <xf numFmtId="0" fontId="4" fillId="33" borderId="27" xfId="57" applyFont="1" applyFill="1" applyBorder="1" applyProtection="1">
      <alignment/>
      <protection/>
    </xf>
    <xf numFmtId="0" fontId="1" fillId="33" borderId="28" xfId="57" applyFont="1" applyFill="1" applyBorder="1" applyAlignment="1">
      <alignment horizontal="center"/>
      <protection/>
    </xf>
    <xf numFmtId="0" fontId="4" fillId="33" borderId="27" xfId="0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/>
      <protection/>
    </xf>
    <xf numFmtId="0" fontId="4" fillId="33" borderId="27" xfId="0" applyFont="1" applyFill="1" applyBorder="1" applyAlignment="1">
      <alignment/>
    </xf>
    <xf numFmtId="49" fontId="4" fillId="33" borderId="25" xfId="0" applyNumberFormat="1" applyFont="1" applyFill="1" applyBorder="1" applyAlignment="1" applyProtection="1">
      <alignment/>
      <protection/>
    </xf>
    <xf numFmtId="49" fontId="4" fillId="33" borderId="27" xfId="0" applyNumberFormat="1" applyFont="1" applyFill="1" applyBorder="1" applyAlignment="1" applyProtection="1">
      <alignment/>
      <protection/>
    </xf>
    <xf numFmtId="0" fontId="1" fillId="33" borderId="28" xfId="53" applyFont="1" applyFill="1" applyBorder="1" applyAlignment="1" applyProtection="1" quotePrefix="1">
      <alignment horizontal="center"/>
      <protection/>
    </xf>
    <xf numFmtId="0" fontId="4" fillId="33" borderId="29" xfId="0" applyFont="1" applyFill="1" applyBorder="1" applyAlignment="1">
      <alignment/>
    </xf>
    <xf numFmtId="0" fontId="1" fillId="33" borderId="26" xfId="57" applyFont="1" applyFill="1" applyBorder="1" applyAlignment="1" applyProtection="1" quotePrefix="1">
      <alignment horizontal="center"/>
      <protection/>
    </xf>
    <xf numFmtId="0" fontId="1" fillId="33" borderId="28" xfId="57" applyFont="1" applyFill="1" applyBorder="1" applyAlignment="1" applyProtection="1" quotePrefix="1">
      <alignment horizontal="center"/>
      <protection/>
    </xf>
    <xf numFmtId="0" fontId="4" fillId="33" borderId="25" xfId="53" applyFont="1" applyFill="1" applyBorder="1" applyProtection="1">
      <alignment/>
      <protection/>
    </xf>
    <xf numFmtId="0" fontId="1" fillId="33" borderId="26" xfId="53" applyFont="1" applyFill="1" applyBorder="1" applyAlignment="1" applyProtection="1" quotePrefix="1">
      <alignment horizontal="center"/>
      <protection/>
    </xf>
    <xf numFmtId="0" fontId="4" fillId="33" borderId="27" xfId="53" applyFont="1" applyFill="1" applyBorder="1" applyProtection="1">
      <alignment/>
      <protection/>
    </xf>
    <xf numFmtId="0" fontId="4" fillId="33" borderId="25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0" fontId="1" fillId="33" borderId="28" xfId="57" applyFont="1" applyFill="1" applyBorder="1" applyAlignment="1" applyProtection="1">
      <alignment horizontal="center"/>
      <protection/>
    </xf>
    <xf numFmtId="0" fontId="4" fillId="33" borderId="28" xfId="57" applyFont="1" applyFill="1" applyBorder="1" applyAlignment="1">
      <alignment horizontal="center"/>
      <protection/>
    </xf>
    <xf numFmtId="0" fontId="4" fillId="33" borderId="25" xfId="58" applyFont="1" applyFill="1" applyBorder="1" applyProtection="1">
      <alignment/>
      <protection/>
    </xf>
    <xf numFmtId="0" fontId="1" fillId="33" borderId="26" xfId="58" applyFont="1" applyFill="1" applyBorder="1" applyAlignment="1" applyProtection="1" quotePrefix="1">
      <alignment horizontal="center"/>
      <protection/>
    </xf>
    <xf numFmtId="0" fontId="4" fillId="33" borderId="27" xfId="58" applyFont="1" applyFill="1" applyBorder="1" applyProtection="1">
      <alignment/>
      <protection/>
    </xf>
    <xf numFmtId="0" fontId="1" fillId="33" borderId="28" xfId="58" applyFont="1" applyFill="1" applyBorder="1" applyAlignment="1" applyProtection="1" quotePrefix="1">
      <alignment horizontal="center"/>
      <protection/>
    </xf>
    <xf numFmtId="0" fontId="4" fillId="33" borderId="29" xfId="50" applyFont="1" applyFill="1" applyBorder="1" applyProtection="1">
      <alignment/>
      <protection/>
    </xf>
    <xf numFmtId="0" fontId="1" fillId="33" borderId="26" xfId="58" applyFont="1" applyFill="1" applyBorder="1" applyAlignment="1" applyProtection="1">
      <alignment horizontal="center"/>
      <protection/>
    </xf>
    <xf numFmtId="0" fontId="1" fillId="33" borderId="28" xfId="58" applyFont="1" applyFill="1" applyBorder="1" applyAlignment="1" applyProtection="1">
      <alignment horizontal="center"/>
      <protection/>
    </xf>
    <xf numFmtId="0" fontId="4" fillId="33" borderId="25" xfId="59" applyFont="1" applyFill="1" applyBorder="1" applyProtection="1">
      <alignment/>
      <protection/>
    </xf>
    <xf numFmtId="0" fontId="4" fillId="33" borderId="27" xfId="59" applyFont="1" applyFill="1" applyBorder="1" applyProtection="1">
      <alignment/>
      <protection/>
    </xf>
    <xf numFmtId="0" fontId="4" fillId="33" borderId="25" xfId="51" applyFont="1" applyFill="1" applyBorder="1" applyAlignment="1" applyProtection="1">
      <alignment horizontal="centerContinuous"/>
      <protection/>
    </xf>
    <xf numFmtId="0" fontId="17" fillId="33" borderId="25" xfId="59" applyFont="1" applyFill="1" applyBorder="1" applyProtection="1">
      <alignment/>
      <protection/>
    </xf>
    <xf numFmtId="0" fontId="17" fillId="33" borderId="27" xfId="59" applyFont="1" applyFill="1" applyBorder="1" applyProtection="1">
      <alignment/>
      <protection/>
    </xf>
    <xf numFmtId="0" fontId="4" fillId="33" borderId="29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1" fillId="33" borderId="25" xfId="58" applyFont="1" applyFill="1" applyBorder="1" applyProtection="1">
      <alignment/>
      <protection/>
    </xf>
    <xf numFmtId="0" fontId="4" fillId="33" borderId="25" xfId="58" applyFont="1" applyFill="1" applyBorder="1" applyAlignment="1" applyProtection="1">
      <alignment horizontal="left"/>
      <protection/>
    </xf>
    <xf numFmtId="0" fontId="1" fillId="33" borderId="27" xfId="58" applyFont="1" applyFill="1" applyBorder="1" applyProtection="1">
      <alignment/>
      <protection/>
    </xf>
    <xf numFmtId="0" fontId="4" fillId="33" borderId="26" xfId="58" applyFont="1" applyFill="1" applyBorder="1" applyAlignment="1" applyProtection="1">
      <alignment horizontal="center"/>
      <protection/>
    </xf>
    <xf numFmtId="0" fontId="4" fillId="33" borderId="25" xfId="62" applyFont="1" applyFill="1" applyBorder="1" applyProtection="1">
      <alignment/>
      <protection/>
    </xf>
    <xf numFmtId="0" fontId="4" fillId="33" borderId="27" xfId="62" applyFont="1" applyFill="1" applyBorder="1" applyProtection="1">
      <alignment/>
      <protection/>
    </xf>
    <xf numFmtId="0" fontId="4" fillId="33" borderId="28" xfId="55" applyFont="1" applyFill="1" applyBorder="1" applyAlignment="1" applyProtection="1">
      <alignment horizontal="center"/>
      <protection/>
    </xf>
    <xf numFmtId="0" fontId="1" fillId="33" borderId="26" xfId="59" applyFont="1" applyFill="1" applyBorder="1" applyAlignment="1" applyProtection="1" quotePrefix="1">
      <alignment horizontal="center"/>
      <protection/>
    </xf>
    <xf numFmtId="0" fontId="1" fillId="33" borderId="28" xfId="59" applyFont="1" applyFill="1" applyBorder="1" applyAlignment="1" applyProtection="1" quotePrefix="1">
      <alignment horizontal="center"/>
      <protection/>
    </xf>
    <xf numFmtId="0" fontId="1" fillId="33" borderId="26" xfId="59" applyFont="1" applyFill="1" applyBorder="1" applyAlignment="1" applyProtection="1">
      <alignment horizontal="center"/>
      <protection/>
    </xf>
    <xf numFmtId="0" fontId="1" fillId="33" borderId="28" xfId="59" applyFont="1" applyFill="1" applyBorder="1" applyAlignment="1" applyProtection="1">
      <alignment horizontal="center"/>
      <protection/>
    </xf>
    <xf numFmtId="0" fontId="2" fillId="33" borderId="25" xfId="58" applyFont="1" applyFill="1" applyBorder="1" applyAlignment="1" applyProtection="1">
      <alignment horizontal="right"/>
      <protection/>
    </xf>
    <xf numFmtId="0" fontId="0" fillId="33" borderId="29" xfId="0" applyFont="1" applyFill="1" applyBorder="1" applyAlignment="1">
      <alignment/>
    </xf>
    <xf numFmtId="0" fontId="33" fillId="36" borderId="25" xfId="0" applyFont="1" applyFill="1" applyBorder="1" applyAlignment="1" applyProtection="1">
      <alignment horizontal="right"/>
      <protection/>
    </xf>
    <xf numFmtId="0" fontId="4" fillId="33" borderId="26" xfId="58" applyFont="1" applyFill="1" applyBorder="1" applyAlignment="1" applyProtection="1" quotePrefix="1">
      <alignment horizontal="center"/>
      <protection/>
    </xf>
    <xf numFmtId="0" fontId="4" fillId="33" borderId="28" xfId="58" applyFont="1" applyFill="1" applyBorder="1" applyAlignment="1" applyProtection="1" quotePrefix="1">
      <alignment horizontal="center"/>
      <protection/>
    </xf>
    <xf numFmtId="0" fontId="4" fillId="33" borderId="26" xfId="57" applyFont="1" applyFill="1" applyBorder="1" applyAlignment="1" applyProtection="1" quotePrefix="1">
      <alignment horizontal="center"/>
      <protection/>
    </xf>
    <xf numFmtId="0" fontId="4" fillId="33" borderId="28" xfId="57" applyFont="1" applyFill="1" applyBorder="1" applyAlignment="1" applyProtection="1" quotePrefix="1">
      <alignment horizontal="center"/>
      <protection/>
    </xf>
    <xf numFmtId="0" fontId="4" fillId="33" borderId="26" xfId="55" applyFont="1" applyFill="1" applyBorder="1" applyAlignment="1" applyProtection="1">
      <alignment horizontal="center"/>
      <protection/>
    </xf>
    <xf numFmtId="0" fontId="26" fillId="36" borderId="0" xfId="0" applyFont="1" applyFill="1" applyBorder="1" applyAlignment="1" applyProtection="1">
      <alignment horizontal="left"/>
      <protection/>
    </xf>
    <xf numFmtId="0" fontId="28" fillId="33" borderId="0" xfId="60" applyFont="1" applyFill="1">
      <alignment/>
      <protection/>
    </xf>
    <xf numFmtId="49" fontId="11" fillId="33" borderId="0" xfId="60" applyNumberFormat="1" applyFont="1" applyFill="1" applyAlignment="1">
      <alignment horizontal="left"/>
      <protection/>
    </xf>
    <xf numFmtId="0" fontId="11" fillId="33" borderId="0" xfId="0" applyFont="1" applyFill="1" applyAlignment="1">
      <alignment horizontal="left"/>
    </xf>
    <xf numFmtId="0" fontId="4" fillId="33" borderId="28" xfId="62" applyFont="1" applyFill="1" applyBorder="1" applyAlignment="1" applyProtection="1">
      <alignment horizontal="center"/>
      <protection/>
    </xf>
    <xf numFmtId="0" fontId="4" fillId="33" borderId="26" xfId="62" applyFont="1" applyFill="1" applyBorder="1" applyAlignment="1" applyProtection="1">
      <alignment horizontal="center"/>
      <protection/>
    </xf>
    <xf numFmtId="0" fontId="4" fillId="33" borderId="25" xfId="50" applyFont="1" applyFill="1" applyBorder="1" applyAlignment="1" applyProtection="1">
      <alignment horizontal="right"/>
      <protection/>
    </xf>
    <xf numFmtId="0" fontId="4" fillId="33" borderId="30" xfId="50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>
      <alignment horizontal="right"/>
    </xf>
    <xf numFmtId="0" fontId="0" fillId="33" borderId="27" xfId="0" applyFont="1" applyFill="1" applyBorder="1" applyAlignment="1">
      <alignment/>
    </xf>
    <xf numFmtId="3" fontId="4" fillId="40" borderId="20" xfId="50" applyNumberFormat="1" applyFont="1" applyFill="1" applyBorder="1" applyAlignment="1" applyProtection="1" quotePrefix="1">
      <alignment horizontal="right"/>
      <protection locked="0"/>
    </xf>
    <xf numFmtId="0" fontId="25" fillId="36" borderId="28" xfId="0" applyFont="1" applyFill="1" applyBorder="1" applyAlignment="1" applyProtection="1">
      <alignment horizontal="right"/>
      <protection/>
    </xf>
    <xf numFmtId="3" fontId="4" fillId="0" borderId="19" xfId="50" applyNumberFormat="1" applyFont="1" applyBorder="1" applyAlignment="1" applyProtection="1" quotePrefix="1">
      <alignment horizontal="right"/>
      <protection locked="0"/>
    </xf>
    <xf numFmtId="3" fontId="4" fillId="35" borderId="19" xfId="50" applyNumberFormat="1" applyFont="1" applyFill="1" applyBorder="1" applyAlignment="1" quotePrefix="1">
      <alignment horizontal="right"/>
      <protection/>
    </xf>
    <xf numFmtId="3" fontId="4" fillId="0" borderId="20" xfId="51" applyNumberFormat="1" applyFont="1" applyBorder="1" applyAlignment="1" applyProtection="1" quotePrefix="1">
      <alignment horizontal="right"/>
      <protection locked="0"/>
    </xf>
    <xf numFmtId="3" fontId="4" fillId="0" borderId="19" xfId="51" applyNumberFormat="1" applyFont="1" applyBorder="1" applyAlignment="1" applyProtection="1" quotePrefix="1">
      <alignment horizontal="right"/>
      <protection locked="0"/>
    </xf>
    <xf numFmtId="3" fontId="4" fillId="33" borderId="24" xfId="51" applyNumberFormat="1" applyFont="1" applyFill="1" applyBorder="1" applyAlignment="1">
      <alignment horizontal="right"/>
      <protection/>
    </xf>
    <xf numFmtId="3" fontId="4" fillId="0" borderId="31" xfId="51" applyNumberFormat="1" applyFont="1" applyBorder="1" applyAlignment="1" applyProtection="1" quotePrefix="1">
      <alignment horizontal="right"/>
      <protection locked="0"/>
    </xf>
    <xf numFmtId="3" fontId="17" fillId="0" borderId="19" xfId="50" applyNumberFormat="1" applyFont="1" applyBorder="1" applyAlignment="1" applyProtection="1" quotePrefix="1">
      <alignment horizontal="right"/>
      <protection locked="0"/>
    </xf>
    <xf numFmtId="3" fontId="25" fillId="36" borderId="24" xfId="0" applyNumberFormat="1" applyFont="1" applyFill="1" applyBorder="1" applyAlignment="1" applyProtection="1">
      <alignment horizontal="right"/>
      <protection/>
    </xf>
    <xf numFmtId="2" fontId="4" fillId="33" borderId="10" xfId="62" applyNumberFormat="1" applyFont="1" applyFill="1" applyBorder="1" applyAlignment="1" applyProtection="1" quotePrefix="1">
      <alignment horizontal="right"/>
      <protection/>
    </xf>
    <xf numFmtId="0" fontId="26" fillId="36" borderId="11" xfId="0" applyFont="1" applyFill="1" applyBorder="1" applyAlignment="1" applyProtection="1">
      <alignment horizontal="right"/>
      <protection/>
    </xf>
    <xf numFmtId="0" fontId="26" fillId="36" borderId="27" xfId="0" applyFont="1" applyFill="1" applyBorder="1" applyAlignment="1" applyProtection="1">
      <alignment horizontal="right"/>
      <protection/>
    </xf>
    <xf numFmtId="0" fontId="26" fillId="36" borderId="25" xfId="0" applyFont="1" applyFill="1" applyBorder="1" applyAlignment="1" applyProtection="1">
      <alignment horizontal="right"/>
      <protection/>
    </xf>
    <xf numFmtId="3" fontId="4" fillId="0" borderId="20" xfId="50" applyNumberFormat="1" applyFont="1" applyBorder="1" applyAlignment="1" applyProtection="1">
      <alignment horizontal="right"/>
      <protection locked="0"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4" fillId="41" borderId="24" xfId="0" applyFont="1" applyFill="1" applyBorder="1" applyAlignment="1">
      <alignment/>
    </xf>
    <xf numFmtId="0" fontId="0" fillId="41" borderId="24" xfId="0" applyFont="1" applyFill="1" applyBorder="1" applyAlignment="1">
      <alignment/>
    </xf>
    <xf numFmtId="0" fontId="4" fillId="41" borderId="24" xfId="0" applyFont="1" applyFill="1" applyBorder="1" applyAlignment="1">
      <alignment horizontal="left"/>
    </xf>
    <xf numFmtId="0" fontId="4" fillId="41" borderId="32" xfId="0" applyFont="1" applyFill="1" applyBorder="1" applyAlignment="1">
      <alignment horizontal="center"/>
    </xf>
    <xf numFmtId="0" fontId="4" fillId="33" borderId="0" xfId="50" applyFont="1" applyFill="1" applyBorder="1" applyAlignment="1" applyProtection="1" quotePrefix="1">
      <alignment horizontal="center"/>
      <protection/>
    </xf>
    <xf numFmtId="0" fontId="9" fillId="33" borderId="21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41" borderId="33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1" borderId="34" xfId="0" applyFont="1" applyFill="1" applyBorder="1" applyAlignment="1">
      <alignment/>
    </xf>
    <xf numFmtId="0" fontId="1" fillId="41" borderId="12" xfId="0" applyFont="1" applyFill="1" applyBorder="1" applyAlignment="1">
      <alignment/>
    </xf>
    <xf numFmtId="0" fontId="1" fillId="41" borderId="13" xfId="0" applyFont="1" applyFill="1" applyBorder="1" applyAlignment="1">
      <alignment/>
    </xf>
    <xf numFmtId="0" fontId="8" fillId="41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/>
    </xf>
    <xf numFmtId="0" fontId="4" fillId="33" borderId="29" xfId="50" applyFont="1" applyFill="1" applyBorder="1" applyAlignment="1" applyProtection="1" quotePrefix="1">
      <alignment horizontal="center"/>
      <protection/>
    </xf>
    <xf numFmtId="0" fontId="4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49" fontId="4" fillId="33" borderId="0" xfId="0" applyNumberFormat="1" applyFont="1" applyFill="1" applyBorder="1" applyAlignment="1" applyProtection="1">
      <alignment/>
      <protection/>
    </xf>
    <xf numFmtId="0" fontId="4" fillId="41" borderId="23" xfId="0" applyFont="1" applyFill="1" applyBorder="1" applyAlignment="1">
      <alignment/>
    </xf>
    <xf numFmtId="0" fontId="4" fillId="33" borderId="0" xfId="50" applyFont="1" applyFill="1" applyBorder="1" applyAlignment="1" applyProtection="1">
      <alignment horizontal="right"/>
      <protection/>
    </xf>
    <xf numFmtId="3" fontId="4" fillId="0" borderId="20" xfId="55" applyNumberFormat="1" applyFont="1" applyBorder="1" applyAlignment="1" applyProtection="1">
      <alignment horizontal="center"/>
      <protection locked="0"/>
    </xf>
    <xf numFmtId="3" fontId="4" fillId="0" borderId="20" xfId="58" applyNumberFormat="1" applyFont="1" applyBorder="1" applyAlignment="1" applyProtection="1">
      <alignment horizontal="center"/>
      <protection locked="0"/>
    </xf>
    <xf numFmtId="3" fontId="4" fillId="39" borderId="20" xfId="0" applyNumberFormat="1" applyFont="1" applyFill="1" applyBorder="1" applyAlignment="1" applyProtection="1">
      <alignment horizontal="center"/>
      <protection/>
    </xf>
    <xf numFmtId="0" fontId="39" fillId="33" borderId="0" xfId="0" applyFont="1" applyFill="1" applyAlignment="1">
      <alignment horizontal="right"/>
    </xf>
    <xf numFmtId="3" fontId="4" fillId="0" borderId="20" xfId="57" applyNumberFormat="1" applyFont="1" applyFill="1" applyBorder="1" applyAlignment="1" applyProtection="1">
      <alignment horizontal="center"/>
      <protection locked="0"/>
    </xf>
    <xf numFmtId="3" fontId="4" fillId="0" borderId="20" xfId="0" applyNumberFormat="1" applyFont="1" applyBorder="1" applyAlignment="1" applyProtection="1">
      <alignment horizontal="center"/>
      <protection locked="0"/>
    </xf>
    <xf numFmtId="3" fontId="4" fillId="0" borderId="20" xfId="58" applyNumberFormat="1" applyFont="1" applyFill="1" applyBorder="1" applyAlignment="1" applyProtection="1">
      <alignment horizontal="center"/>
      <protection locked="0"/>
    </xf>
    <xf numFmtId="3" fontId="4" fillId="0" borderId="20" xfId="57" applyNumberFormat="1" applyFont="1" applyBorder="1" applyAlignment="1" applyProtection="1">
      <alignment horizontal="center"/>
      <protection locked="0"/>
    </xf>
    <xf numFmtId="3" fontId="17" fillId="0" borderId="19" xfId="50" applyNumberFormat="1" applyFont="1" applyBorder="1" applyAlignment="1" applyProtection="1">
      <alignment horizontal="center"/>
      <protection locked="0"/>
    </xf>
    <xf numFmtId="0" fontId="28" fillId="33" borderId="0" xfId="5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0" fontId="14" fillId="33" borderId="0" xfId="50" applyFont="1" applyFill="1" applyBorder="1" applyProtection="1">
      <alignment/>
      <protection/>
    </xf>
    <xf numFmtId="3" fontId="4" fillId="42" borderId="20" xfId="0" applyNumberFormat="1" applyFont="1" applyFill="1" applyBorder="1" applyAlignment="1" applyProtection="1">
      <alignment horizontal="center"/>
      <protection locked="0"/>
    </xf>
    <xf numFmtId="3" fontId="4" fillId="37" borderId="10" xfId="0" applyNumberFormat="1" applyFont="1" applyFill="1" applyBorder="1" applyAlignment="1" applyProtection="1" quotePrefix="1">
      <alignment horizontal="right"/>
      <protection/>
    </xf>
    <xf numFmtId="0" fontId="4" fillId="33" borderId="25" xfId="0" applyFont="1" applyFill="1" applyBorder="1" applyAlignment="1" quotePrefix="1">
      <alignment/>
    </xf>
    <xf numFmtId="0" fontId="17" fillId="33" borderId="25" xfId="58" applyFont="1" applyFill="1" applyBorder="1" applyProtection="1">
      <alignment/>
      <protection/>
    </xf>
    <xf numFmtId="3" fontId="4" fillId="0" borderId="20" xfId="59" applyNumberFormat="1" applyFont="1" applyBorder="1" applyAlignment="1" applyProtection="1">
      <alignment horizontal="center"/>
      <protection locked="0"/>
    </xf>
    <xf numFmtId="3" fontId="0" fillId="33" borderId="10" xfId="0" applyNumberFormat="1" applyFont="1" applyFill="1" applyBorder="1" applyAlignment="1">
      <alignment horizontal="center"/>
    </xf>
    <xf numFmtId="3" fontId="17" fillId="0" borderId="20" xfId="50" applyNumberFormat="1" applyFont="1" applyBorder="1" applyAlignment="1" applyProtection="1">
      <alignment horizontal="center"/>
      <protection locked="0"/>
    </xf>
    <xf numFmtId="3" fontId="4" fillId="41" borderId="20" xfId="62" applyNumberFormat="1" applyFont="1" applyFill="1" applyBorder="1" applyAlignment="1" applyProtection="1">
      <alignment horizontal="center"/>
      <protection locked="0"/>
    </xf>
    <xf numFmtId="3" fontId="4" fillId="33" borderId="0" xfId="58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center"/>
    </xf>
    <xf numFmtId="3" fontId="17" fillId="33" borderId="12" xfId="50" applyNumberFormat="1" applyFont="1" applyFill="1" applyBorder="1" applyAlignment="1" applyProtection="1" quotePrefix="1">
      <alignment horizontal="center"/>
      <protection locked="0"/>
    </xf>
    <xf numFmtId="0" fontId="4" fillId="41" borderId="20" xfId="0" applyFont="1" applyFill="1" applyBorder="1" applyAlignment="1">
      <alignment horizontal="center"/>
    </xf>
    <xf numFmtId="3" fontId="17" fillId="33" borderId="0" xfId="50" applyNumberFormat="1" applyFont="1" applyFill="1" applyBorder="1" applyAlignment="1" applyProtection="1" quotePrefix="1">
      <alignment horizontal="center"/>
      <protection locked="0"/>
    </xf>
    <xf numFmtId="3" fontId="17" fillId="33" borderId="10" xfId="50" applyNumberFormat="1" applyFont="1" applyFill="1" applyBorder="1" applyAlignment="1" applyProtection="1" quotePrefix="1">
      <alignment horizontal="center"/>
      <protection locked="0"/>
    </xf>
    <xf numFmtId="0" fontId="0" fillId="33" borderId="0" xfId="0" applyFont="1" applyFill="1" applyAlignment="1">
      <alignment horizontal="center"/>
    </xf>
    <xf numFmtId="3" fontId="1" fillId="33" borderId="10" xfId="57" applyNumberFormat="1" applyFont="1" applyFill="1" applyBorder="1" applyAlignment="1" applyProtection="1">
      <alignment horizontal="center" wrapText="1"/>
      <protection/>
    </xf>
    <xf numFmtId="3" fontId="4" fillId="0" borderId="32" xfId="57" applyNumberFormat="1" applyFont="1" applyFill="1" applyBorder="1" applyAlignment="1" applyProtection="1">
      <alignment horizontal="center"/>
      <protection locked="0"/>
    </xf>
    <xf numFmtId="3" fontId="2" fillId="33" borderId="10" xfId="53" applyNumberFormat="1" applyFont="1" applyFill="1" applyBorder="1" applyAlignment="1" applyProtection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0" borderId="20" xfId="53" applyNumberFormat="1" applyFont="1" applyBorder="1" applyAlignment="1" applyProtection="1">
      <alignment horizontal="center"/>
      <protection locked="0"/>
    </xf>
    <xf numFmtId="3" fontId="1" fillId="33" borderId="0" xfId="57" applyNumberFormat="1" applyFont="1" applyFill="1" applyBorder="1" applyAlignment="1" applyProtection="1">
      <alignment horizontal="center" wrapText="1"/>
      <protection/>
    </xf>
    <xf numFmtId="3" fontId="4" fillId="33" borderId="12" xfId="57" applyNumberFormat="1" applyFont="1" applyFill="1" applyBorder="1" applyAlignment="1" applyProtection="1">
      <alignment horizontal="center"/>
      <protection locked="0"/>
    </xf>
    <xf numFmtId="3" fontId="4" fillId="33" borderId="10" xfId="57" applyNumberFormat="1" applyFont="1" applyFill="1" applyBorder="1" applyAlignment="1" applyProtection="1" quotePrefix="1">
      <alignment horizontal="center"/>
      <protection/>
    </xf>
    <xf numFmtId="3" fontId="4" fillId="33" borderId="0" xfId="57" applyNumberFormat="1" applyFont="1" applyFill="1" applyBorder="1" applyAlignment="1" applyProtection="1" quotePrefix="1">
      <alignment horizontal="center"/>
      <protection locked="0"/>
    </xf>
    <xf numFmtId="0" fontId="25" fillId="36" borderId="10" xfId="0" applyFont="1" applyFill="1" applyBorder="1" applyAlignment="1" applyProtection="1">
      <alignment horizontal="center"/>
      <protection/>
    </xf>
    <xf numFmtId="3" fontId="17" fillId="33" borderId="10" xfId="50" applyNumberFormat="1" applyFont="1" applyFill="1" applyBorder="1" applyAlignment="1" applyProtection="1" quotePrefix="1">
      <alignment horizontal="center"/>
      <protection/>
    </xf>
    <xf numFmtId="0" fontId="1" fillId="33" borderId="0" xfId="62" applyFont="1" applyFill="1" applyBorder="1" applyAlignment="1" applyProtection="1">
      <alignment vertical="top"/>
      <protection/>
    </xf>
    <xf numFmtId="0" fontId="1" fillId="33" borderId="0" xfId="0" applyFont="1" applyFill="1" applyBorder="1" applyAlignment="1" applyProtection="1">
      <alignment/>
      <protection/>
    </xf>
    <xf numFmtId="3" fontId="4" fillId="41" borderId="20" xfId="51" applyNumberFormat="1" applyFont="1" applyFill="1" applyBorder="1" applyAlignment="1">
      <alignment horizontal="center"/>
      <protection/>
    </xf>
    <xf numFmtId="3" fontId="4" fillId="41" borderId="17" xfId="51" applyNumberFormat="1" applyFont="1" applyFill="1" applyBorder="1" applyAlignment="1">
      <alignment horizontal="center"/>
      <protection/>
    </xf>
    <xf numFmtId="3" fontId="4" fillId="40" borderId="20" xfId="51" applyNumberFormat="1" applyFont="1" applyFill="1" applyBorder="1" applyAlignment="1">
      <alignment horizontal="center"/>
      <protection/>
    </xf>
    <xf numFmtId="0" fontId="1" fillId="33" borderId="0" xfId="57" applyFont="1" applyFill="1" applyBorder="1" applyAlignment="1" applyProtection="1" quotePrefix="1">
      <alignment horizontal="center"/>
      <protection/>
    </xf>
    <xf numFmtId="1" fontId="0" fillId="33" borderId="10" xfId="0" applyNumberFormat="1" applyFont="1" applyFill="1" applyBorder="1" applyAlignment="1">
      <alignment/>
    </xf>
    <xf numFmtId="1" fontId="4" fillId="0" borderId="20" xfId="57" applyNumberFormat="1" applyFont="1" applyFill="1" applyBorder="1" applyAlignment="1" applyProtection="1" quotePrefix="1">
      <alignment horizontal="right"/>
      <protection locked="0"/>
    </xf>
    <xf numFmtId="0" fontId="12" fillId="33" borderId="0" xfId="61" applyFont="1" applyFill="1" applyAlignment="1">
      <alignment horizontal="right"/>
      <protection/>
    </xf>
    <xf numFmtId="1" fontId="0" fillId="33" borderId="12" xfId="0" applyNumberFormat="1" applyFont="1" applyFill="1" applyBorder="1" applyAlignment="1">
      <alignment/>
    </xf>
    <xf numFmtId="3" fontId="4" fillId="33" borderId="0" xfId="53" applyNumberFormat="1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>
      <alignment/>
    </xf>
    <xf numFmtId="0" fontId="1" fillId="33" borderId="27" xfId="57" applyFont="1" applyFill="1" applyBorder="1" applyProtection="1" quotePrefix="1">
      <alignment/>
      <protection/>
    </xf>
    <xf numFmtId="0" fontId="1" fillId="33" borderId="0" xfId="57" applyFont="1" applyFill="1" applyBorder="1" applyProtection="1" quotePrefix="1">
      <alignment/>
      <protection/>
    </xf>
    <xf numFmtId="0" fontId="4" fillId="33" borderId="0" xfId="57" applyFont="1" applyFill="1" applyBorder="1" applyAlignment="1" applyProtection="1">
      <alignment horizontal="center" wrapText="1"/>
      <protection/>
    </xf>
    <xf numFmtId="3" fontId="1" fillId="33" borderId="0" xfId="57" applyNumberFormat="1" applyFont="1" applyFill="1" applyBorder="1" applyAlignment="1" applyProtection="1">
      <alignment wrapText="1"/>
      <protection/>
    </xf>
    <xf numFmtId="0" fontId="1" fillId="33" borderId="0" xfId="57" applyFont="1" applyFill="1" applyBorder="1" applyAlignment="1" applyProtection="1">
      <alignment/>
      <protection/>
    </xf>
    <xf numFmtId="0" fontId="4" fillId="33" borderId="28" xfId="57" applyFont="1" applyFill="1" applyBorder="1" applyAlignment="1" applyProtection="1">
      <alignment horizontal="center"/>
      <protection/>
    </xf>
    <xf numFmtId="49" fontId="4" fillId="33" borderId="27" xfId="57" applyNumberFormat="1" applyFont="1" applyFill="1" applyBorder="1" applyProtection="1">
      <alignment/>
      <protection/>
    </xf>
    <xf numFmtId="3" fontId="4" fillId="40" borderId="20" xfId="57" applyNumberFormat="1" applyFont="1" applyFill="1" applyBorder="1" applyAlignment="1" applyProtection="1" quotePrefix="1">
      <alignment horizontal="right"/>
      <protection locked="0"/>
    </xf>
    <xf numFmtId="49" fontId="4" fillId="33" borderId="0" xfId="57" applyNumberFormat="1" applyFont="1" applyFill="1" applyBorder="1" applyProtection="1">
      <alignment/>
      <protection/>
    </xf>
    <xf numFmtId="3" fontId="4" fillId="37" borderId="12" xfId="0" applyNumberFormat="1" applyFont="1" applyFill="1" applyBorder="1" applyAlignment="1" applyProtection="1" quotePrefix="1">
      <alignment horizontal="right"/>
      <protection/>
    </xf>
    <xf numFmtId="0" fontId="4" fillId="33" borderId="0" xfId="57" applyFont="1" applyFill="1" applyBorder="1" applyAlignment="1" applyProtection="1">
      <alignment horizontal="center"/>
      <protection/>
    </xf>
    <xf numFmtId="3" fontId="1" fillId="33" borderId="10" xfId="57" applyNumberFormat="1" applyFont="1" applyFill="1" applyBorder="1" applyProtection="1">
      <alignment/>
      <protection/>
    </xf>
    <xf numFmtId="0" fontId="4" fillId="0" borderId="20" xfId="57" applyNumberFormat="1" applyFont="1" applyBorder="1" applyAlignment="1" applyProtection="1" quotePrefix="1">
      <alignment horizontal="right"/>
      <protection locked="0"/>
    </xf>
    <xf numFmtId="0" fontId="4" fillId="38" borderId="20" xfId="0" applyNumberFormat="1" applyFont="1" applyFill="1" applyBorder="1" applyAlignment="1" applyProtection="1" quotePrefix="1">
      <alignment horizontal="right"/>
      <protection locked="0"/>
    </xf>
    <xf numFmtId="0" fontId="4" fillId="40" borderId="20" xfId="57" applyNumberFormat="1" applyFont="1" applyFill="1" applyBorder="1" applyAlignment="1" applyProtection="1" quotePrefix="1">
      <alignment horizontal="right"/>
      <protection locked="0"/>
    </xf>
    <xf numFmtId="3" fontId="4" fillId="33" borderId="10" xfId="57" applyNumberFormat="1" applyFont="1" applyFill="1" applyBorder="1" applyProtection="1">
      <alignment/>
      <protection/>
    </xf>
    <xf numFmtId="3" fontId="4" fillId="0" borderId="20" xfId="58" applyNumberFormat="1" applyFont="1" applyBorder="1" applyAlignment="1" applyProtection="1" quotePrefix="1">
      <alignment horizontal="right"/>
      <protection locked="0"/>
    </xf>
    <xf numFmtId="0" fontId="20" fillId="33" borderId="0" xfId="0" applyFont="1" applyFill="1" applyAlignment="1">
      <alignment/>
    </xf>
    <xf numFmtId="0" fontId="8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8" fillId="33" borderId="0" xfId="0" applyFont="1" applyFill="1" applyAlignment="1">
      <alignment/>
    </xf>
    <xf numFmtId="0" fontId="40" fillId="33" borderId="0" xfId="56" applyFont="1" applyFill="1">
      <alignment/>
      <protection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2" fillId="33" borderId="0" xfId="56" applyFont="1" applyFill="1">
      <alignment/>
      <protection/>
    </xf>
    <xf numFmtId="0" fontId="41" fillId="33" borderId="0" xfId="63" applyFont="1" applyFill="1">
      <alignment/>
      <protection/>
    </xf>
    <xf numFmtId="0" fontId="0" fillId="33" borderId="0" xfId="63" applyFont="1" applyFill="1">
      <alignment/>
      <protection/>
    </xf>
    <xf numFmtId="0" fontId="28" fillId="33" borderId="0" xfId="60" applyFont="1" applyFill="1" applyBorder="1">
      <alignment/>
      <protection/>
    </xf>
    <xf numFmtId="0" fontId="28" fillId="33" borderId="0" xfId="0" applyFont="1" applyFill="1" applyBorder="1" applyAlignment="1">
      <alignment horizontal="left"/>
    </xf>
    <xf numFmtId="0" fontId="1" fillId="43" borderId="25" xfId="57" applyFont="1" applyFill="1" applyBorder="1" applyProtection="1">
      <alignment/>
      <protection/>
    </xf>
    <xf numFmtId="0" fontId="4" fillId="43" borderId="25" xfId="0" applyFont="1" applyFill="1" applyBorder="1" applyAlignment="1" applyProtection="1">
      <alignment/>
      <protection/>
    </xf>
    <xf numFmtId="0" fontId="4" fillId="43" borderId="27" xfId="0" applyFont="1" applyFill="1" applyBorder="1" applyAlignment="1" applyProtection="1">
      <alignment/>
      <protection/>
    </xf>
    <xf numFmtId="0" fontId="1" fillId="43" borderId="0" xfId="57" applyFont="1" applyFill="1" applyBorder="1" applyProtection="1">
      <alignment/>
      <protection/>
    </xf>
    <xf numFmtId="0" fontId="4" fillId="43" borderId="0" xfId="0" applyFont="1" applyFill="1" applyBorder="1" applyAlignment="1" applyProtection="1">
      <alignment/>
      <protection/>
    </xf>
    <xf numFmtId="0" fontId="28" fillId="43" borderId="0" xfId="0" applyFont="1" applyFill="1" applyBorder="1" applyAlignment="1" applyProtection="1">
      <alignment/>
      <protection/>
    </xf>
    <xf numFmtId="0" fontId="1" fillId="43" borderId="27" xfId="57" applyFont="1" applyFill="1" applyBorder="1" applyProtection="1">
      <alignment/>
      <protection/>
    </xf>
    <xf numFmtId="0" fontId="4" fillId="43" borderId="0" xfId="0" applyFont="1" applyFill="1" applyBorder="1" applyAlignment="1">
      <alignment/>
    </xf>
    <xf numFmtId="0" fontId="28" fillId="43" borderId="0" xfId="57" applyFont="1" applyFill="1" applyBorder="1" applyProtection="1">
      <alignment/>
      <protection/>
    </xf>
    <xf numFmtId="3" fontId="4" fillId="37" borderId="0" xfId="0" applyNumberFormat="1" applyFont="1" applyFill="1" applyBorder="1" applyAlignment="1" applyProtection="1" quotePrefix="1">
      <alignment horizontal="center"/>
      <protection locked="0"/>
    </xf>
    <xf numFmtId="0" fontId="4" fillId="43" borderId="25" xfId="57" applyFont="1" applyFill="1" applyBorder="1" applyProtection="1">
      <alignment/>
      <protection/>
    </xf>
    <xf numFmtId="3" fontId="4" fillId="44" borderId="20" xfId="57" applyNumberFormat="1" applyFont="1" applyFill="1" applyBorder="1" applyAlignment="1" applyProtection="1">
      <alignment horizontal="right"/>
      <protection locked="0"/>
    </xf>
    <xf numFmtId="49" fontId="4" fillId="43" borderId="25" xfId="0" applyNumberFormat="1" applyFont="1" applyFill="1" applyBorder="1" applyAlignment="1" applyProtection="1">
      <alignment/>
      <protection/>
    </xf>
    <xf numFmtId="3" fontId="4" fillId="0" borderId="32" xfId="57" applyNumberFormat="1" applyFont="1" applyFill="1" applyBorder="1" applyAlignment="1" applyProtection="1">
      <alignment horizontal="center"/>
      <protection locked="0"/>
    </xf>
    <xf numFmtId="49" fontId="4" fillId="43" borderId="27" xfId="0" applyNumberFormat="1" applyFont="1" applyFill="1" applyBorder="1" applyAlignment="1" applyProtection="1">
      <alignment/>
      <protection/>
    </xf>
    <xf numFmtId="49" fontId="4" fillId="43" borderId="0" xfId="0" applyNumberFormat="1" applyFont="1" applyFill="1" applyBorder="1" applyAlignment="1" applyProtection="1">
      <alignment/>
      <protection/>
    </xf>
    <xf numFmtId="3" fontId="4" fillId="0" borderId="20" xfId="57" applyNumberFormat="1" applyFont="1" applyFill="1" applyBorder="1" applyAlignment="1" applyProtection="1">
      <alignment horizontal="center"/>
      <protection locked="0"/>
    </xf>
    <xf numFmtId="0" fontId="4" fillId="43" borderId="27" xfId="57" applyFont="1" applyFill="1" applyBorder="1" applyProtection="1">
      <alignment/>
      <protection/>
    </xf>
    <xf numFmtId="0" fontId="28" fillId="43" borderId="0" xfId="58" applyFont="1" applyFill="1" applyBorder="1" applyProtection="1">
      <alignment/>
      <protection/>
    </xf>
    <xf numFmtId="0" fontId="17" fillId="43" borderId="25" xfId="58" applyFont="1" applyFill="1" applyBorder="1" applyProtection="1">
      <alignment/>
      <protection/>
    </xf>
    <xf numFmtId="0" fontId="0" fillId="33" borderId="0" xfId="0" applyFont="1" applyFill="1" applyAlignment="1">
      <alignment/>
    </xf>
    <xf numFmtId="0" fontId="4" fillId="36" borderId="27" xfId="0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 horizontal="right"/>
      <protection/>
    </xf>
    <xf numFmtId="0" fontId="4" fillId="33" borderId="27" xfId="50" applyFont="1" applyFill="1" applyBorder="1" applyProtection="1">
      <alignment/>
      <protection/>
    </xf>
    <xf numFmtId="0" fontId="4" fillId="33" borderId="27" xfId="51" applyFont="1" applyFill="1" applyBorder="1" applyProtection="1">
      <alignment/>
      <protection/>
    </xf>
    <xf numFmtId="0" fontId="4" fillId="33" borderId="27" xfId="59" applyFont="1" applyFill="1" applyBorder="1" applyProtection="1">
      <alignment/>
      <protection/>
    </xf>
    <xf numFmtId="0" fontId="78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79" fillId="33" borderId="29" xfId="50" applyFont="1" applyFill="1" applyBorder="1" applyProtection="1">
      <alignment/>
      <protection/>
    </xf>
    <xf numFmtId="0" fontId="79" fillId="33" borderId="29" xfId="0" applyFont="1" applyFill="1" applyBorder="1" applyAlignment="1">
      <alignment/>
    </xf>
    <xf numFmtId="0" fontId="79" fillId="33" borderId="0" xfId="50" applyFont="1" applyFill="1" applyBorder="1" applyProtection="1">
      <alignment/>
      <protection/>
    </xf>
    <xf numFmtId="0" fontId="78" fillId="33" borderId="29" xfId="0" applyFont="1" applyFill="1" applyBorder="1" applyAlignment="1">
      <alignment/>
    </xf>
    <xf numFmtId="0" fontId="78" fillId="43" borderId="25" xfId="58" applyFont="1" applyFill="1" applyBorder="1" applyProtection="1">
      <alignment/>
      <protection/>
    </xf>
    <xf numFmtId="0" fontId="79" fillId="33" borderId="0" xfId="58" applyFont="1" applyFill="1" applyBorder="1" applyProtection="1">
      <alignment/>
      <protection/>
    </xf>
    <xf numFmtId="0" fontId="78" fillId="33" borderId="27" xfId="50" applyFont="1" applyFill="1" applyBorder="1" applyProtection="1">
      <alignment/>
      <protection/>
    </xf>
    <xf numFmtId="0" fontId="78" fillId="33" borderId="27" xfId="57" applyFont="1" applyFill="1" applyBorder="1" applyProtection="1">
      <alignment/>
      <protection/>
    </xf>
    <xf numFmtId="0" fontId="78" fillId="33" borderId="27" xfId="59" applyFont="1" applyFill="1" applyBorder="1" applyProtection="1">
      <alignment/>
      <protection/>
    </xf>
    <xf numFmtId="0" fontId="1" fillId="33" borderId="35" xfId="50" applyFont="1" applyFill="1" applyBorder="1" applyProtection="1">
      <alignment/>
      <protection/>
    </xf>
    <xf numFmtId="0" fontId="79" fillId="33" borderId="36" xfId="0" applyFont="1" applyFill="1" applyBorder="1" applyAlignment="1">
      <alignment/>
    </xf>
    <xf numFmtId="0" fontId="79" fillId="33" borderId="35" xfId="50" applyFont="1" applyFill="1" applyBorder="1" applyProtection="1">
      <alignment/>
      <protection/>
    </xf>
    <xf numFmtId="0" fontId="79" fillId="33" borderId="37" xfId="50" applyFont="1" applyFill="1" applyBorder="1" applyProtection="1">
      <alignment/>
      <protection/>
    </xf>
    <xf numFmtId="0" fontId="79" fillId="33" borderId="37" xfId="0" applyFont="1" applyFill="1" applyBorder="1" applyAlignment="1">
      <alignment/>
    </xf>
    <xf numFmtId="0" fontId="79" fillId="33" borderId="35" xfId="0" applyFont="1" applyFill="1" applyBorder="1" applyAlignment="1">
      <alignment/>
    </xf>
    <xf numFmtId="0" fontId="79" fillId="33" borderId="37" xfId="55" applyFont="1" applyFill="1" applyBorder="1" applyAlignment="1" applyProtection="1">
      <alignment horizontal="left"/>
      <protection/>
    </xf>
    <xf numFmtId="0" fontId="1" fillId="33" borderId="35" xfId="51" applyFont="1" applyFill="1" applyBorder="1" applyProtection="1">
      <alignment/>
      <protection/>
    </xf>
    <xf numFmtId="0" fontId="79" fillId="33" borderId="35" xfId="51" applyFont="1" applyFill="1" applyBorder="1" applyProtection="1">
      <alignment/>
      <protection/>
    </xf>
    <xf numFmtId="0" fontId="79" fillId="33" borderId="37" xfId="51" applyFont="1" applyFill="1" applyBorder="1" applyProtection="1">
      <alignment/>
      <protection/>
    </xf>
    <xf numFmtId="0" fontId="79" fillId="33" borderId="21" xfId="50" applyFont="1" applyFill="1" applyBorder="1" applyProtection="1">
      <alignment/>
      <protection/>
    </xf>
    <xf numFmtId="0" fontId="79" fillId="43" borderId="21" xfId="57" applyFont="1" applyFill="1" applyBorder="1" applyProtection="1">
      <alignment/>
      <protection/>
    </xf>
    <xf numFmtId="0" fontId="79" fillId="43" borderId="37" xfId="57" applyFont="1" applyFill="1" applyBorder="1" applyProtection="1">
      <alignment/>
      <protection/>
    </xf>
    <xf numFmtId="0" fontId="79" fillId="43" borderId="35" xfId="57" applyFont="1" applyFill="1" applyBorder="1" applyProtection="1">
      <alignment/>
      <protection/>
    </xf>
    <xf numFmtId="0" fontId="80" fillId="33" borderId="21" xfId="57" applyFont="1" applyFill="1" applyBorder="1" applyProtection="1">
      <alignment/>
      <protection/>
    </xf>
    <xf numFmtId="0" fontId="80" fillId="43" borderId="21" xfId="57" applyFont="1" applyFill="1" applyBorder="1" applyProtection="1">
      <alignment/>
      <protection/>
    </xf>
    <xf numFmtId="0" fontId="79" fillId="33" borderId="35" xfId="58" applyFont="1" applyFill="1" applyBorder="1" applyProtection="1">
      <alignment/>
      <protection/>
    </xf>
    <xf numFmtId="0" fontId="79" fillId="33" borderId="37" xfId="58" applyFont="1" applyFill="1" applyBorder="1" applyProtection="1">
      <alignment/>
      <protection/>
    </xf>
    <xf numFmtId="0" fontId="79" fillId="33" borderId="37" xfId="59" applyFont="1" applyFill="1" applyBorder="1" applyProtection="1">
      <alignment/>
      <protection/>
    </xf>
    <xf numFmtId="0" fontId="79" fillId="33" borderId="35" xfId="59" applyFont="1" applyFill="1" applyBorder="1" applyProtection="1">
      <alignment/>
      <protection/>
    </xf>
    <xf numFmtId="0" fontId="79" fillId="33" borderId="37" xfId="62" applyFont="1" applyFill="1" applyBorder="1" applyAlignment="1" applyProtection="1">
      <alignment horizontal="left"/>
      <protection/>
    </xf>
    <xf numFmtId="0" fontId="79" fillId="33" borderId="35" xfId="62" applyFont="1" applyFill="1" applyBorder="1" applyAlignment="1" applyProtection="1">
      <alignment horizontal="left"/>
      <protection/>
    </xf>
  </cellXfs>
  <cellStyles count="6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A (3)" xfId="50"/>
    <cellStyle name="Normal_B RR" xfId="51"/>
    <cellStyle name="Normal_BlankettDel (4)" xfId="52"/>
    <cellStyle name="Normal_C Spec BR" xfId="53"/>
    <cellStyle name="Normal_C Spec RR" xfId="54"/>
    <cellStyle name="Normal_F Spec VP-bol" xfId="55"/>
    <cellStyle name="Normal_F81105B" xfId="56"/>
    <cellStyle name="Normal_G Spec tillgangar" xfId="57"/>
    <cellStyle name="Normal_H Diverser (3)" xfId="58"/>
    <cellStyle name="Normal_I Spec_RR_AR" xfId="59"/>
    <cellStyle name="Normal_Innehåll" xfId="60"/>
    <cellStyle name="Normal_Innehåll_1" xfId="61"/>
    <cellStyle name="Normal_K Div_spec_AR" xfId="62"/>
    <cellStyle name="Normal_Kvartal Liv 2004-12-16" xfId="63"/>
    <cellStyle name="Percent" xfId="64"/>
    <cellStyle name="Rubrik" xfId="65"/>
    <cellStyle name="Rubrik 1" xfId="66"/>
    <cellStyle name="Rubrik 2" xfId="67"/>
    <cellStyle name="Rubrik 3" xfId="68"/>
    <cellStyle name="Rubrik 4" xfId="69"/>
    <cellStyle name="Summa" xfId="70"/>
    <cellStyle name="Comma" xfId="71"/>
    <cellStyle name="Tusental (0)_BIA" xfId="72"/>
    <cellStyle name="Comma [0]" xfId="73"/>
    <cellStyle name="Utdata" xfId="74"/>
    <cellStyle name="Currency" xfId="75"/>
    <cellStyle name="Valuta (0)_BIA" xfId="76"/>
    <cellStyle name="Currency [0]" xfId="77"/>
    <cellStyle name="Varnings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33203125" defaultRowHeight="12.75"/>
  <cols>
    <col min="1" max="1" width="2.83203125" style="1" customWidth="1"/>
    <col min="2" max="2" width="3.83203125" style="16" customWidth="1"/>
    <col min="3" max="3" width="12.83203125" style="1" customWidth="1"/>
    <col min="4" max="5" width="15.83203125" style="1" customWidth="1"/>
    <col min="6" max="6" width="2.83203125" style="1" customWidth="1"/>
    <col min="7" max="7" width="13.83203125" style="1" customWidth="1"/>
    <col min="8" max="8" width="11.33203125" style="1" customWidth="1"/>
    <col min="9" max="9" width="3.83203125" style="1" customWidth="1"/>
    <col min="10" max="10" width="18.83203125" style="1" customWidth="1"/>
    <col min="11" max="11" width="2.83203125" style="1" customWidth="1"/>
    <col min="12" max="16384" width="9.33203125" style="1" customWidth="1"/>
  </cols>
  <sheetData>
    <row r="1" spans="2:10" ht="15.75">
      <c r="B1" s="65"/>
      <c r="C1" s="2"/>
      <c r="I1" s="2"/>
      <c r="J1" s="177" t="s">
        <v>357</v>
      </c>
    </row>
    <row r="2" spans="2:10" s="5" customFormat="1" ht="8.25" customHeight="1">
      <c r="B2" s="43" t="s">
        <v>176</v>
      </c>
      <c r="C2" s="39"/>
      <c r="D2" s="40"/>
      <c r="E2" s="41"/>
      <c r="G2" s="45" t="s">
        <v>177</v>
      </c>
      <c r="J2" s="45" t="s">
        <v>178</v>
      </c>
    </row>
    <row r="3" spans="2:10" ht="15.75" customHeight="1">
      <c r="B3" s="44"/>
      <c r="C3" s="173"/>
      <c r="D3" s="174"/>
      <c r="E3" s="175"/>
      <c r="G3" s="171"/>
      <c r="J3" s="172"/>
    </row>
    <row r="4" spans="2:10" s="5" customFormat="1" ht="8.25" customHeight="1">
      <c r="B4" s="43" t="s">
        <v>179</v>
      </c>
      <c r="C4" s="39"/>
      <c r="D4" s="40"/>
      <c r="E4" s="45" t="s">
        <v>180</v>
      </c>
      <c r="J4" s="45" t="s">
        <v>181</v>
      </c>
    </row>
    <row r="5" spans="2:10" ht="15.75" customHeight="1">
      <c r="B5" s="305"/>
      <c r="C5" s="306"/>
      <c r="D5" s="307"/>
      <c r="E5" s="171"/>
      <c r="G5" s="16"/>
      <c r="J5" s="171"/>
    </row>
    <row r="6" spans="2:10" ht="3.75" customHeight="1">
      <c r="B6" s="308"/>
      <c r="C6" s="62"/>
      <c r="D6" s="62"/>
      <c r="E6" s="62"/>
      <c r="G6" s="16"/>
      <c r="J6" s="62"/>
    </row>
    <row r="7" spans="2:10" ht="8.25" customHeight="1">
      <c r="B7" s="314" t="s">
        <v>358</v>
      </c>
      <c r="C7" s="312"/>
      <c r="D7" s="312"/>
      <c r="E7" s="313"/>
      <c r="G7" s="16"/>
      <c r="J7" s="62"/>
    </row>
    <row r="8" spans="2:10" ht="15.75" customHeight="1">
      <c r="B8" s="309"/>
      <c r="C8" s="310"/>
      <c r="D8" s="310"/>
      <c r="E8" s="311"/>
      <c r="G8" s="16"/>
      <c r="J8" s="62"/>
    </row>
    <row r="9" spans="2:10" ht="12.75" customHeight="1">
      <c r="B9" s="315"/>
      <c r="C9" s="62"/>
      <c r="D9" s="62"/>
      <c r="E9" s="62"/>
      <c r="G9" s="16"/>
      <c r="J9" s="62"/>
    </row>
    <row r="10" spans="2:10" ht="15.75" customHeight="1">
      <c r="B10" s="308" t="s">
        <v>359</v>
      </c>
      <c r="C10" s="62"/>
      <c r="D10" s="62"/>
      <c r="E10" s="62"/>
      <c r="G10" s="16"/>
      <c r="J10" s="62"/>
    </row>
    <row r="11" spans="2:10" ht="9.75" customHeight="1">
      <c r="B11" s="53" t="s">
        <v>352</v>
      </c>
      <c r="C11" s="54"/>
      <c r="D11" s="55"/>
      <c r="E11" s="304"/>
      <c r="F11" s="7"/>
      <c r="G11" s="7"/>
      <c r="H11" s="7"/>
      <c r="I11" s="7"/>
      <c r="J11" s="7"/>
    </row>
    <row r="12" spans="2:10" ht="9.75" customHeight="1">
      <c r="B12" s="56" t="s">
        <v>349</v>
      </c>
      <c r="C12" s="57"/>
      <c r="D12" s="58" t="s">
        <v>350</v>
      </c>
      <c r="E12" s="56"/>
      <c r="F12" s="30"/>
      <c r="H12" s="7"/>
      <c r="I12" s="7"/>
      <c r="J12" s="7"/>
    </row>
    <row r="13" spans="2:16" ht="15.75" customHeight="1">
      <c r="B13" s="59"/>
      <c r="C13" s="178"/>
      <c r="D13" s="60"/>
      <c r="E13" s="16"/>
      <c r="F13" s="7"/>
      <c r="G13" s="17"/>
      <c r="H13" s="7"/>
      <c r="I13" s="7"/>
      <c r="J13" s="7"/>
      <c r="M13" s="17"/>
      <c r="N13" s="7"/>
      <c r="O13" s="7"/>
      <c r="P13" s="7"/>
    </row>
    <row r="14" spans="2:16" ht="12.75" customHeight="1">
      <c r="B14" s="61"/>
      <c r="C14" s="18"/>
      <c r="D14" s="61"/>
      <c r="E14" s="7"/>
      <c r="F14" s="7"/>
      <c r="G14" s="17" t="s">
        <v>419</v>
      </c>
      <c r="H14" s="7"/>
      <c r="I14" s="7"/>
      <c r="J14" s="7"/>
      <c r="M14" s="91"/>
      <c r="N14" s="7"/>
      <c r="O14" s="7"/>
      <c r="P14" s="7"/>
    </row>
    <row r="15" spans="4:16" ht="12.75" customHeight="1">
      <c r="D15" s="8"/>
      <c r="E15" s="10"/>
      <c r="F15" s="9"/>
      <c r="G15" s="91" t="s">
        <v>438</v>
      </c>
      <c r="H15" s="9"/>
      <c r="I15" s="12"/>
      <c r="J15" s="11"/>
      <c r="M15" s="92"/>
      <c r="N15" s="9"/>
      <c r="O15" s="12"/>
      <c r="P15" s="11"/>
    </row>
    <row r="16" spans="4:10" ht="12.75" customHeight="1">
      <c r="D16" s="34"/>
      <c r="E16" s="20"/>
      <c r="F16" s="20"/>
      <c r="G16" s="92" t="s">
        <v>329</v>
      </c>
      <c r="H16" s="19"/>
      <c r="I16" s="12"/>
      <c r="J16" s="11"/>
    </row>
    <row r="17" spans="2:10" ht="15.75" customHeight="1">
      <c r="B17" s="93" t="s">
        <v>59</v>
      </c>
      <c r="C17" s="3"/>
      <c r="D17" s="88"/>
      <c r="E17" s="64"/>
      <c r="F17" s="64"/>
      <c r="G17" s="64"/>
      <c r="H17" s="3"/>
      <c r="I17" s="63"/>
      <c r="J17" s="63"/>
    </row>
    <row r="18" spans="3:11" ht="12.75" customHeight="1">
      <c r="C18" s="15"/>
      <c r="D18" s="37"/>
      <c r="E18" s="21"/>
      <c r="F18" s="21"/>
      <c r="G18" s="21"/>
      <c r="I18" s="15"/>
      <c r="J18" s="31"/>
      <c r="K18" s="15"/>
    </row>
    <row r="19" spans="2:11" ht="12.75" customHeight="1">
      <c r="B19" s="16" t="s">
        <v>341</v>
      </c>
      <c r="C19" s="84" t="s">
        <v>337</v>
      </c>
      <c r="D19" s="16"/>
      <c r="E19" s="83"/>
      <c r="F19" s="87"/>
      <c r="G19" s="87"/>
      <c r="H19" s="16"/>
      <c r="I19" s="90"/>
      <c r="J19" s="90"/>
      <c r="K19" s="15"/>
    </row>
    <row r="20" spans="3:11" ht="12.75" customHeight="1">
      <c r="C20" s="85"/>
      <c r="D20" s="16"/>
      <c r="E20" s="83"/>
      <c r="F20" s="87"/>
      <c r="G20" s="87"/>
      <c r="H20" s="16"/>
      <c r="I20" s="90"/>
      <c r="J20" s="90"/>
      <c r="K20" s="15"/>
    </row>
    <row r="21" spans="2:11" ht="12.75" customHeight="1">
      <c r="B21" s="16" t="s">
        <v>342</v>
      </c>
      <c r="C21" s="84" t="s">
        <v>338</v>
      </c>
      <c r="D21" s="16"/>
      <c r="E21" s="83"/>
      <c r="F21" s="87"/>
      <c r="G21" s="87"/>
      <c r="H21" s="16"/>
      <c r="I21" s="90"/>
      <c r="J21" s="90"/>
      <c r="K21" s="15"/>
    </row>
    <row r="22" spans="3:11" ht="12.75" customHeight="1">
      <c r="C22" s="85"/>
      <c r="D22" s="16"/>
      <c r="E22" s="83"/>
      <c r="F22" s="87"/>
      <c r="G22" s="87"/>
      <c r="H22" s="16"/>
      <c r="I22" s="90"/>
      <c r="J22" s="90"/>
      <c r="K22" s="15"/>
    </row>
    <row r="23" spans="2:11" ht="12.75" customHeight="1">
      <c r="B23" s="16" t="s">
        <v>343</v>
      </c>
      <c r="C23" s="86" t="s">
        <v>339</v>
      </c>
      <c r="D23" s="16"/>
      <c r="E23" s="83"/>
      <c r="F23" s="87"/>
      <c r="G23" s="87"/>
      <c r="H23" s="16"/>
      <c r="I23" s="330"/>
      <c r="J23" s="90"/>
      <c r="K23" s="15"/>
    </row>
    <row r="24" spans="3:11" ht="12.75" customHeight="1">
      <c r="C24" s="84"/>
      <c r="D24" s="16"/>
      <c r="E24" s="83"/>
      <c r="F24" s="87"/>
      <c r="G24" s="87"/>
      <c r="H24" s="16"/>
      <c r="I24" s="330"/>
      <c r="J24" s="90"/>
      <c r="K24" s="15"/>
    </row>
    <row r="25" spans="2:11" ht="12.75" customHeight="1">
      <c r="B25" s="16" t="s">
        <v>344</v>
      </c>
      <c r="C25" s="84" t="s">
        <v>340</v>
      </c>
      <c r="D25" s="16"/>
      <c r="E25" s="83"/>
      <c r="F25" s="87"/>
      <c r="G25" s="87"/>
      <c r="H25" s="16"/>
      <c r="I25" s="330"/>
      <c r="J25" s="90"/>
      <c r="K25" s="15"/>
    </row>
    <row r="26" spans="3:11" ht="12.75" customHeight="1">
      <c r="C26" s="84"/>
      <c r="D26" s="16"/>
      <c r="E26" s="83"/>
      <c r="F26" s="87"/>
      <c r="G26" s="87"/>
      <c r="H26" s="16"/>
      <c r="I26" s="330"/>
      <c r="J26" s="90"/>
      <c r="K26" s="15"/>
    </row>
    <row r="27" spans="2:11" ht="12.75" customHeight="1">
      <c r="B27" s="16" t="s">
        <v>345</v>
      </c>
      <c r="C27" s="84" t="s">
        <v>437</v>
      </c>
      <c r="D27" s="16"/>
      <c r="E27" s="83"/>
      <c r="F27" s="87"/>
      <c r="G27" s="87"/>
      <c r="H27" s="16"/>
      <c r="I27" s="330"/>
      <c r="J27" s="90"/>
      <c r="K27" s="15"/>
    </row>
    <row r="28" spans="3:11" ht="12.75" customHeight="1">
      <c r="C28" s="84"/>
      <c r="D28" s="16"/>
      <c r="E28" s="83"/>
      <c r="F28" s="87"/>
      <c r="G28" s="87"/>
      <c r="H28" s="16"/>
      <c r="I28" s="330"/>
      <c r="J28" s="90"/>
      <c r="K28" s="15"/>
    </row>
    <row r="29" spans="2:11" ht="12.75" customHeight="1">
      <c r="B29" s="16" t="s">
        <v>346</v>
      </c>
      <c r="C29" s="84" t="s">
        <v>586</v>
      </c>
      <c r="D29" s="16"/>
      <c r="E29" s="83"/>
      <c r="F29" s="87"/>
      <c r="G29" s="87"/>
      <c r="H29" s="16"/>
      <c r="I29" s="330"/>
      <c r="J29" s="90"/>
      <c r="K29" s="15"/>
    </row>
    <row r="30" spans="3:11" ht="12.75" customHeight="1">
      <c r="C30" s="84"/>
      <c r="D30" s="16"/>
      <c r="E30" s="83"/>
      <c r="F30" s="87"/>
      <c r="G30" s="87"/>
      <c r="H30" s="16"/>
      <c r="I30" s="330"/>
      <c r="J30" s="90"/>
      <c r="K30" s="15"/>
    </row>
    <row r="31" spans="3:11" ht="12.75" customHeight="1">
      <c r="C31" s="84"/>
      <c r="D31" s="16"/>
      <c r="E31" s="83"/>
      <c r="F31" s="87"/>
      <c r="G31" s="87"/>
      <c r="H31" s="16"/>
      <c r="I31" s="330"/>
      <c r="J31" s="90"/>
      <c r="K31" s="15"/>
    </row>
    <row r="32" spans="3:11" ht="12.75" customHeight="1">
      <c r="C32" s="84"/>
      <c r="D32" s="16"/>
      <c r="E32" s="83"/>
      <c r="F32" s="87"/>
      <c r="G32" s="87"/>
      <c r="H32" s="16"/>
      <c r="I32" s="330"/>
      <c r="J32" s="90"/>
      <c r="K32" s="15"/>
    </row>
    <row r="33" spans="3:9" ht="12.75" customHeight="1">
      <c r="C33" s="16"/>
      <c r="D33" s="274"/>
      <c r="E33" s="16"/>
      <c r="F33" s="16"/>
      <c r="G33" s="87"/>
      <c r="H33" s="83"/>
      <c r="I33" s="16"/>
    </row>
    <row r="34" ht="12.75" customHeight="1"/>
    <row r="35" spans="1:11" ht="15.75" customHeight="1">
      <c r="A35" s="23"/>
      <c r="B35" s="336"/>
      <c r="C35" s="52"/>
      <c r="D35" s="298"/>
      <c r="E35" s="409"/>
      <c r="F35" s="124"/>
      <c r="G35" s="124"/>
      <c r="H35" s="52"/>
      <c r="I35" s="410"/>
      <c r="J35" s="298"/>
      <c r="K35" s="23"/>
    </row>
    <row r="36" spans="1:11" ht="12.75" customHeight="1">
      <c r="A36" s="23"/>
      <c r="B36" s="52"/>
      <c r="C36" s="52"/>
      <c r="D36" s="298"/>
      <c r="E36" s="409"/>
      <c r="F36" s="124"/>
      <c r="G36" s="124"/>
      <c r="H36" s="52"/>
      <c r="I36" s="410"/>
      <c r="J36" s="298"/>
      <c r="K36" s="23"/>
    </row>
    <row r="37" spans="3:7" ht="12.75" customHeight="1">
      <c r="C37" s="16"/>
      <c r="D37" s="275"/>
      <c r="E37" s="273"/>
      <c r="G37" s="83"/>
    </row>
    <row r="38" spans="3:7" ht="12.75" customHeight="1">
      <c r="C38" s="16"/>
      <c r="D38" s="275"/>
      <c r="E38" s="273"/>
      <c r="G38" s="83"/>
    </row>
    <row r="39" spans="3:8" ht="12.75" customHeight="1">
      <c r="C39" s="16"/>
      <c r="D39" s="275"/>
      <c r="E39" s="273"/>
      <c r="G39" s="83"/>
      <c r="H39" s="83"/>
    </row>
    <row r="40" spans="3:7" ht="12.75" customHeight="1">
      <c r="C40" s="16"/>
      <c r="D40" s="275"/>
      <c r="E40" s="273"/>
      <c r="G40" s="83"/>
    </row>
    <row r="41" spans="3:7" ht="12.75" customHeight="1">
      <c r="C41" s="16"/>
      <c r="D41" s="275"/>
      <c r="E41" s="273"/>
      <c r="G41" s="83"/>
    </row>
    <row r="42" spans="3:7" ht="12.75" customHeight="1">
      <c r="C42" s="16"/>
      <c r="D42" s="275"/>
      <c r="E42" s="273"/>
      <c r="G42" s="83"/>
    </row>
    <row r="43" spans="3:7" ht="12.75" customHeight="1">
      <c r="C43" s="16"/>
      <c r="D43" s="275"/>
      <c r="E43" s="273"/>
      <c r="G43" s="83"/>
    </row>
    <row r="44" spans="3:7" ht="12.75" customHeight="1">
      <c r="C44" s="16"/>
      <c r="D44" s="275"/>
      <c r="E44" s="273"/>
      <c r="G44" s="83"/>
    </row>
    <row r="45" spans="3:7" ht="12.75" customHeight="1">
      <c r="C45" s="16"/>
      <c r="D45" s="275"/>
      <c r="E45" s="273"/>
      <c r="G45" s="83"/>
    </row>
    <row r="46" spans="3:7" ht="12.75" customHeight="1">
      <c r="C46" s="16"/>
      <c r="D46" s="275"/>
      <c r="E46" s="273"/>
      <c r="G46" s="83"/>
    </row>
    <row r="47" spans="3:7" ht="12.75" customHeight="1">
      <c r="C47" s="16"/>
      <c r="D47" s="275"/>
      <c r="E47" s="273"/>
      <c r="G47" s="83"/>
    </row>
    <row r="48" spans="3:7" ht="12.75" customHeight="1">
      <c r="C48" s="16"/>
      <c r="D48" s="275"/>
      <c r="E48" s="273"/>
      <c r="G48" s="83"/>
    </row>
    <row r="49" spans="3:7" ht="12.75" customHeight="1">
      <c r="C49" s="16"/>
      <c r="D49" s="275"/>
      <c r="E49" s="273"/>
      <c r="G49" s="83"/>
    </row>
    <row r="50" spans="2:3" ht="12.75" customHeight="1">
      <c r="B50" s="17" t="s">
        <v>455</v>
      </c>
      <c r="C50" s="395"/>
    </row>
    <row r="51" spans="2:10" ht="9" customHeight="1">
      <c r="B51" s="396" t="s">
        <v>456</v>
      </c>
      <c r="C51" s="397"/>
      <c r="D51" s="397"/>
      <c r="E51" s="377"/>
      <c r="F51" s="397"/>
      <c r="G51" s="377"/>
      <c r="H51" s="397"/>
      <c r="I51" s="398"/>
      <c r="J51" s="399" t="s">
        <v>457</v>
      </c>
    </row>
    <row r="52" spans="2:10" ht="19.5" customHeight="1">
      <c r="B52" s="400"/>
      <c r="C52" s="3"/>
      <c r="D52" s="3"/>
      <c r="E52" s="3"/>
      <c r="F52" s="3"/>
      <c r="G52" s="3"/>
      <c r="H52" s="3"/>
      <c r="I52" s="401"/>
      <c r="J52" s="401"/>
    </row>
    <row r="53" spans="2:10" ht="7.5" customHeight="1">
      <c r="B53" s="402"/>
      <c r="C53" s="5"/>
      <c r="D53" s="5"/>
      <c r="E53" s="402"/>
      <c r="F53" s="5"/>
      <c r="G53" s="402"/>
      <c r="H53" s="5"/>
      <c r="I53" s="5"/>
      <c r="J53" s="5"/>
    </row>
    <row r="54" spans="2:10" ht="10.5" customHeight="1">
      <c r="B54" s="403" t="s">
        <v>458</v>
      </c>
      <c r="C54" s="404"/>
      <c r="D54" s="6"/>
      <c r="E54" s="405"/>
      <c r="F54" s="6"/>
      <c r="G54" s="402"/>
      <c r="H54" s="6"/>
      <c r="I54" s="402"/>
      <c r="J54" s="6"/>
    </row>
    <row r="55" spans="2:10" ht="10.5" customHeight="1">
      <c r="B55" s="406" t="s">
        <v>459</v>
      </c>
      <c r="C55" s="407"/>
      <c r="D55" s="6"/>
      <c r="E55" s="402"/>
      <c r="F55" s="6"/>
      <c r="G55" s="405"/>
      <c r="H55" s="6"/>
      <c r="I55" s="405"/>
      <c r="J55" s="6"/>
    </row>
    <row r="56" spans="2:10" ht="10.5" customHeight="1">
      <c r="B56" s="406" t="s">
        <v>460</v>
      </c>
      <c r="C56" s="407"/>
      <c r="D56" s="6"/>
      <c r="E56" s="405"/>
      <c r="F56" s="6"/>
      <c r="G56" s="6"/>
      <c r="H56" s="6"/>
      <c r="I56" s="6"/>
      <c r="J56" s="6"/>
    </row>
    <row r="57" spans="2:3" ht="10.5" customHeight="1">
      <c r="B57" s="406" t="s">
        <v>461</v>
      </c>
      <c r="C57" s="408"/>
    </row>
    <row r="58" spans="2:3" ht="10.5" customHeight="1">
      <c r="B58" s="406" t="s">
        <v>462</v>
      </c>
      <c r="C58" s="408"/>
    </row>
    <row r="59" ht="10.5" customHeight="1">
      <c r="B59" s="406" t="s">
        <v>463</v>
      </c>
    </row>
    <row r="60" ht="15.75" customHeight="1"/>
    <row r="61" spans="1:11" s="5" customFormat="1" ht="8.25" customHeight="1">
      <c r="A61" s="1"/>
      <c r="B61" s="16"/>
      <c r="C61" s="1"/>
      <c r="D61" s="1"/>
      <c r="E61" s="1"/>
      <c r="F61" s="1"/>
      <c r="G61" s="1"/>
      <c r="H61" s="1"/>
      <c r="I61" s="1"/>
      <c r="J61" s="1"/>
      <c r="K61" s="22"/>
    </row>
    <row r="62" ht="19.5" customHeight="1">
      <c r="K62" s="23"/>
    </row>
    <row r="63" spans="1:10" s="5" customFormat="1" ht="9.75" customHeight="1">
      <c r="A63" s="1"/>
      <c r="B63" s="16"/>
      <c r="C63" s="1"/>
      <c r="D63" s="1"/>
      <c r="E63" s="1"/>
      <c r="F63" s="1"/>
      <c r="G63" s="1"/>
      <c r="H63" s="1"/>
      <c r="I63" s="1"/>
      <c r="J63" s="1"/>
    </row>
    <row r="64" spans="1:10" s="6" customFormat="1" ht="9.75" customHeight="1">
      <c r="A64" s="1"/>
      <c r="B64" s="16"/>
      <c r="C64" s="1"/>
      <c r="D64" s="1"/>
      <c r="E64" s="1"/>
      <c r="F64" s="1"/>
      <c r="G64" s="1"/>
      <c r="H64" s="1"/>
      <c r="I64" s="1"/>
      <c r="J64" s="1"/>
    </row>
    <row r="65" spans="1:10" s="6" customFormat="1" ht="9.75" customHeight="1">
      <c r="A65" s="1"/>
      <c r="B65" s="16"/>
      <c r="C65" s="1"/>
      <c r="D65" s="1"/>
      <c r="E65" s="1"/>
      <c r="F65" s="1"/>
      <c r="G65" s="1"/>
      <c r="H65" s="1"/>
      <c r="I65" s="1"/>
      <c r="J65" s="1"/>
    </row>
    <row r="66" spans="1:10" s="6" customFormat="1" ht="9.75" customHeight="1">
      <c r="A66" s="1"/>
      <c r="B66" s="16"/>
      <c r="C66" s="1"/>
      <c r="D66" s="1"/>
      <c r="E66" s="1"/>
      <c r="F66" s="1"/>
      <c r="G66" s="1"/>
      <c r="H66" s="1"/>
      <c r="I66" s="1"/>
      <c r="J66" s="1"/>
    </row>
  </sheetData>
  <sheetProtection/>
  <printOptions/>
  <pageMargins left="0.5118110236220472" right="0.5118110236220472" top="0.7480314960629921" bottom="0.7480314960629921" header="0.4724409448818898" footer="0.5511811023622047"/>
  <pageSetup blackAndWhite="1"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3"/>
  <sheetViews>
    <sheetView showGridLines="0" showRowColHeaders="0" zoomScale="80" zoomScaleNormal="80" zoomScalePageLayoutView="0" workbookViewId="0" topLeftCell="A1">
      <pane ySplit="5" topLeftCell="A27" activePane="bottomLeft" state="frozen"/>
      <selection pane="topLeft" activeCell="D10" sqref="D10"/>
      <selection pane="bottomLeft" activeCell="B79" sqref="B79"/>
    </sheetView>
  </sheetViews>
  <sheetFormatPr defaultColWidth="9.33203125" defaultRowHeight="12.75"/>
  <cols>
    <col min="1" max="1" width="2.83203125" style="1" customWidth="1"/>
    <col min="2" max="2" width="5.83203125" style="16" customWidth="1"/>
    <col min="3" max="3" width="3.83203125" style="1" customWidth="1"/>
    <col min="4" max="4" width="22.83203125" style="1" customWidth="1"/>
    <col min="5" max="5" width="15.83203125" style="1" customWidth="1"/>
    <col min="6" max="6" width="2.83203125" style="1" customWidth="1"/>
    <col min="7" max="7" width="13.83203125" style="1" customWidth="1"/>
    <col min="8" max="8" width="11.33203125" style="1" customWidth="1"/>
    <col min="9" max="9" width="3.83203125" style="1" customWidth="1"/>
    <col min="10" max="10" width="18.83203125" style="1" customWidth="1"/>
    <col min="11" max="11" width="2.83203125" style="1" customWidth="1"/>
    <col min="12" max="12" width="10.16015625" style="1" bestFit="1" customWidth="1"/>
    <col min="13" max="16384" width="9.33203125" style="1" customWidth="1"/>
  </cols>
  <sheetData>
    <row r="1" spans="2:10" ht="15.75">
      <c r="B1" s="65"/>
      <c r="C1" s="2"/>
      <c r="I1" s="2"/>
      <c r="J1" s="177" t="s">
        <v>357</v>
      </c>
    </row>
    <row r="2" spans="2:10" s="5" customFormat="1" ht="8.25" customHeight="1">
      <c r="B2" s="43" t="s">
        <v>176</v>
      </c>
      <c r="C2" s="39"/>
      <c r="D2" s="40"/>
      <c r="E2" s="41"/>
      <c r="G2" s="45" t="s">
        <v>177</v>
      </c>
      <c r="J2" s="45" t="s">
        <v>178</v>
      </c>
    </row>
    <row r="3" spans="2:10" ht="15.75">
      <c r="B3" s="44"/>
      <c r="C3" s="14"/>
      <c r="D3" s="4"/>
      <c r="E3" s="42"/>
      <c r="G3" s="47"/>
      <c r="J3" s="46"/>
    </row>
    <row r="4" spans="2:10" s="5" customFormat="1" ht="8.25" customHeight="1">
      <c r="B4" s="43" t="s">
        <v>179</v>
      </c>
      <c r="C4" s="39"/>
      <c r="D4" s="40"/>
      <c r="E4" s="45" t="s">
        <v>180</v>
      </c>
      <c r="J4" s="45" t="s">
        <v>181</v>
      </c>
    </row>
    <row r="5" spans="2:10" ht="15.75">
      <c r="B5" s="305"/>
      <c r="C5" s="322"/>
      <c r="D5" s="323"/>
      <c r="E5" s="48"/>
      <c r="G5" s="16"/>
      <c r="J5" s="48"/>
    </row>
    <row r="6" ht="12.75" customHeight="1"/>
    <row r="7" spans="8:10" ht="12.75" customHeight="1">
      <c r="H7" s="9"/>
      <c r="I7" s="13"/>
      <c r="J7" s="106" t="s">
        <v>347</v>
      </c>
    </row>
    <row r="8" ht="12.75" customHeight="1">
      <c r="J8" s="105" t="s">
        <v>348</v>
      </c>
    </row>
    <row r="9" spans="2:10" ht="15.75" customHeight="1">
      <c r="B9" s="93" t="s">
        <v>44</v>
      </c>
      <c r="C9" s="103"/>
      <c r="D9" s="104"/>
      <c r="E9" s="104"/>
      <c r="F9" s="104"/>
      <c r="G9" s="104"/>
      <c r="H9" s="3"/>
      <c r="I9" s="3"/>
      <c r="J9" s="3"/>
    </row>
    <row r="10" spans="2:10" ht="15.75" customHeight="1">
      <c r="B10" s="99" t="s">
        <v>182</v>
      </c>
      <c r="D10" s="95"/>
      <c r="E10" s="95"/>
      <c r="F10" s="100"/>
      <c r="G10" s="101"/>
      <c r="H10" s="102"/>
      <c r="I10" s="29"/>
      <c r="J10" s="89"/>
    </row>
    <row r="11" spans="2:10" ht="12.75" customHeight="1">
      <c r="B11" s="179" t="s">
        <v>184</v>
      </c>
      <c r="C11" s="180" t="s">
        <v>185</v>
      </c>
      <c r="D11" s="180"/>
      <c r="E11" s="180"/>
      <c r="F11" s="181"/>
      <c r="G11" s="181"/>
      <c r="H11" s="182"/>
      <c r="I11" s="183"/>
      <c r="J11" s="296"/>
    </row>
    <row r="12" spans="2:10" ht="12.75" customHeight="1">
      <c r="B12" s="184" t="s">
        <v>186</v>
      </c>
      <c r="C12" s="185" t="s">
        <v>304</v>
      </c>
      <c r="D12" s="185"/>
      <c r="E12" s="185"/>
      <c r="F12" s="186"/>
      <c r="G12" s="186"/>
      <c r="H12" s="187"/>
      <c r="I12" s="188"/>
      <c r="J12" s="49"/>
    </row>
    <row r="13" spans="2:10" ht="12.75" customHeight="1">
      <c r="B13" s="184" t="s">
        <v>187</v>
      </c>
      <c r="C13" s="185" t="s">
        <v>188</v>
      </c>
      <c r="D13" s="185"/>
      <c r="E13" s="185"/>
      <c r="F13" s="186"/>
      <c r="G13" s="186"/>
      <c r="H13" s="187"/>
      <c r="I13" s="189"/>
      <c r="J13" s="49"/>
    </row>
    <row r="14" spans="2:10" ht="12.75" customHeight="1">
      <c r="B14" s="184" t="s">
        <v>189</v>
      </c>
      <c r="C14" s="185" t="s">
        <v>190</v>
      </c>
      <c r="D14" s="185"/>
      <c r="E14" s="185"/>
      <c r="F14" s="186"/>
      <c r="G14" s="186"/>
      <c r="H14" s="186"/>
      <c r="I14" s="189"/>
      <c r="J14" s="49"/>
    </row>
    <row r="15" spans="2:10" ht="12.75" customHeight="1">
      <c r="B15" s="184" t="s">
        <v>191</v>
      </c>
      <c r="C15" s="185" t="s">
        <v>192</v>
      </c>
      <c r="D15" s="185"/>
      <c r="E15" s="185"/>
      <c r="F15" s="186"/>
      <c r="G15" s="186"/>
      <c r="H15" s="186"/>
      <c r="I15" s="188"/>
      <c r="J15" s="49"/>
    </row>
    <row r="16" spans="2:10" ht="12.75" customHeight="1">
      <c r="B16" s="448" t="s">
        <v>193</v>
      </c>
      <c r="C16" s="445" t="str">
        <f>"Aktier och andelar, övriga (som ej redovisas på rad "&amp;B17&amp;", "&amp;B18&amp;" och "&amp;B19&amp;")"</f>
        <v>Aktier och andelar, övriga (som ej redovisas på rad A7, A8 och A9)</v>
      </c>
      <c r="D16" s="185"/>
      <c r="E16" s="185"/>
      <c r="F16" s="186"/>
      <c r="G16" s="186"/>
      <c r="H16" s="186"/>
      <c r="I16" s="188"/>
      <c r="J16" s="49"/>
    </row>
    <row r="17" spans="2:10" ht="12.75" customHeight="1">
      <c r="B17" s="448" t="s">
        <v>28</v>
      </c>
      <c r="C17" s="434" t="s">
        <v>604</v>
      </c>
      <c r="D17" s="185"/>
      <c r="E17" s="185"/>
      <c r="F17" s="186"/>
      <c r="G17" s="186"/>
      <c r="H17" s="186"/>
      <c r="I17" s="188"/>
      <c r="J17" s="49"/>
    </row>
    <row r="18" spans="2:10" ht="12.75" customHeight="1">
      <c r="B18" s="184" t="s">
        <v>194</v>
      </c>
      <c r="C18" s="185" t="s">
        <v>29</v>
      </c>
      <c r="D18" s="185"/>
      <c r="E18" s="185"/>
      <c r="F18" s="186"/>
      <c r="G18" s="186"/>
      <c r="H18" s="186"/>
      <c r="I18" s="188"/>
      <c r="J18" s="49"/>
    </row>
    <row r="19" spans="2:10" ht="12.75" customHeight="1">
      <c r="B19" s="449" t="s">
        <v>30</v>
      </c>
      <c r="C19" s="437" t="s">
        <v>606</v>
      </c>
      <c r="J19" s="49"/>
    </row>
    <row r="20" spans="2:10" ht="12.75" customHeight="1">
      <c r="B20" s="450" t="s">
        <v>196</v>
      </c>
      <c r="C20" s="185" t="s">
        <v>195</v>
      </c>
      <c r="D20" s="185"/>
      <c r="E20" s="185"/>
      <c r="F20" s="186"/>
      <c r="G20" s="186"/>
      <c r="H20" s="186"/>
      <c r="I20" s="189"/>
      <c r="J20" s="49"/>
    </row>
    <row r="21" spans="2:10" ht="12.75" customHeight="1">
      <c r="B21" s="450" t="s">
        <v>31</v>
      </c>
      <c r="C21" s="185" t="s">
        <v>197</v>
      </c>
      <c r="D21" s="185"/>
      <c r="E21" s="185"/>
      <c r="F21" s="186"/>
      <c r="G21" s="186"/>
      <c r="H21" s="186"/>
      <c r="I21" s="188"/>
      <c r="J21" s="49"/>
    </row>
    <row r="22" spans="2:10" ht="12.75" customHeight="1">
      <c r="B22" s="450" t="s">
        <v>199</v>
      </c>
      <c r="C22" s="185" t="s">
        <v>198</v>
      </c>
      <c r="D22" s="185"/>
      <c r="E22" s="185"/>
      <c r="F22" s="186"/>
      <c r="G22" s="186"/>
      <c r="H22" s="186"/>
      <c r="I22" s="188"/>
      <c r="J22" s="49"/>
    </row>
    <row r="23" spans="2:10" ht="12.75" customHeight="1">
      <c r="B23" s="450" t="s">
        <v>32</v>
      </c>
      <c r="C23" s="185" t="s">
        <v>33</v>
      </c>
      <c r="D23" s="185"/>
      <c r="E23" s="185"/>
      <c r="F23" s="186"/>
      <c r="G23" s="186"/>
      <c r="H23" s="186"/>
      <c r="I23" s="188"/>
      <c r="J23" s="49"/>
    </row>
    <row r="24" spans="2:10" ht="12.75" customHeight="1">
      <c r="B24" s="450" t="s">
        <v>200</v>
      </c>
      <c r="C24" s="185" t="s">
        <v>310</v>
      </c>
      <c r="D24" s="185"/>
      <c r="E24" s="185"/>
      <c r="F24" s="186"/>
      <c r="G24" s="186"/>
      <c r="H24" s="186"/>
      <c r="I24" s="189"/>
      <c r="J24" s="49"/>
    </row>
    <row r="25" spans="2:10" ht="12.75" customHeight="1">
      <c r="B25" s="450" t="s">
        <v>202</v>
      </c>
      <c r="C25" s="185" t="s">
        <v>201</v>
      </c>
      <c r="D25" s="185"/>
      <c r="E25" s="185"/>
      <c r="F25" s="186"/>
      <c r="G25" s="186"/>
      <c r="H25" s="186"/>
      <c r="I25" s="188"/>
      <c r="J25" s="49"/>
    </row>
    <row r="26" spans="2:10" ht="12.75" customHeight="1">
      <c r="B26" s="450" t="s">
        <v>203</v>
      </c>
      <c r="C26" s="185" t="str">
        <f>"Summa tillgångar ("&amp;B11&amp;" : "&amp;B25&amp;")"</f>
        <v>Summa tillgångar (A1 : A15)</v>
      </c>
      <c r="D26" s="185"/>
      <c r="E26" s="186"/>
      <c r="F26" s="186"/>
      <c r="G26" s="279"/>
      <c r="H26" s="293"/>
      <c r="I26" s="189" t="s">
        <v>1</v>
      </c>
      <c r="J26" s="282"/>
    </row>
    <row r="27" spans="2:10" ht="12.75" customHeight="1">
      <c r="B27" s="450" t="s">
        <v>205</v>
      </c>
      <c r="C27" s="185" t="s">
        <v>204</v>
      </c>
      <c r="D27" s="185"/>
      <c r="E27" s="185"/>
      <c r="F27" s="186"/>
      <c r="G27" s="186"/>
      <c r="H27" s="186"/>
      <c r="I27" s="188"/>
      <c r="J27" s="49"/>
    </row>
    <row r="28" spans="2:10" ht="15.75" customHeight="1">
      <c r="B28" s="95"/>
      <c r="C28" s="95"/>
      <c r="D28" s="95"/>
      <c r="E28" s="95"/>
      <c r="F28" s="52"/>
      <c r="G28" s="52"/>
      <c r="H28" s="52"/>
      <c r="I28" s="76"/>
      <c r="J28" s="97"/>
    </row>
    <row r="29" spans="2:12" ht="12.75" customHeight="1">
      <c r="B29" s="99" t="s">
        <v>183</v>
      </c>
      <c r="C29" s="23"/>
      <c r="D29" s="95"/>
      <c r="E29" s="95"/>
      <c r="F29" s="52"/>
      <c r="G29" s="52"/>
      <c r="H29" s="52"/>
      <c r="I29" s="76"/>
      <c r="J29" s="98"/>
      <c r="L29" s="431"/>
    </row>
    <row r="30" spans="2:10" ht="12.75" customHeight="1">
      <c r="B30" s="451" t="s">
        <v>206</v>
      </c>
      <c r="C30" s="180" t="s">
        <v>603</v>
      </c>
      <c r="D30" s="180"/>
      <c r="E30" s="180"/>
      <c r="F30" s="181"/>
      <c r="G30" s="181"/>
      <c r="H30" s="181"/>
      <c r="I30" s="191"/>
      <c r="J30" s="49"/>
    </row>
    <row r="31" spans="2:10" ht="12.75" customHeight="1">
      <c r="B31" s="450" t="s">
        <v>208</v>
      </c>
      <c r="C31" s="185" t="s">
        <v>207</v>
      </c>
      <c r="D31" s="185"/>
      <c r="E31" s="185"/>
      <c r="F31" s="186"/>
      <c r="G31" s="186"/>
      <c r="H31" s="186"/>
      <c r="I31" s="189"/>
      <c r="J31" s="284"/>
    </row>
    <row r="32" spans="2:10" ht="12.75" customHeight="1">
      <c r="B32" s="450" t="s">
        <v>210</v>
      </c>
      <c r="C32" s="185" t="s">
        <v>209</v>
      </c>
      <c r="D32" s="185"/>
      <c r="E32" s="185"/>
      <c r="F32" s="186"/>
      <c r="G32" s="186"/>
      <c r="H32" s="186"/>
      <c r="I32" s="188"/>
      <c r="J32" s="284"/>
    </row>
    <row r="33" spans="2:10" ht="12.75" customHeight="1">
      <c r="B33" s="450" t="s">
        <v>212</v>
      </c>
      <c r="C33" s="185" t="s">
        <v>211</v>
      </c>
      <c r="D33" s="185"/>
      <c r="E33" s="185"/>
      <c r="F33" s="186"/>
      <c r="G33" s="186"/>
      <c r="H33" s="186"/>
      <c r="I33" s="189"/>
      <c r="J33" s="67"/>
    </row>
    <row r="34" spans="2:10" ht="12.75" customHeight="1">
      <c r="B34" s="450" t="s">
        <v>214</v>
      </c>
      <c r="C34" s="185" t="s">
        <v>213</v>
      </c>
      <c r="D34" s="185"/>
      <c r="E34" s="185"/>
      <c r="F34" s="186"/>
      <c r="G34" s="186"/>
      <c r="H34" s="186"/>
      <c r="I34" s="189"/>
      <c r="J34" s="284"/>
    </row>
    <row r="35" spans="2:10" ht="12.75" customHeight="1">
      <c r="B35" s="450" t="s">
        <v>216</v>
      </c>
      <c r="C35" s="185" t="s">
        <v>215</v>
      </c>
      <c r="D35" s="185"/>
      <c r="E35" s="185"/>
      <c r="F35" s="186"/>
      <c r="G35" s="186"/>
      <c r="H35" s="186"/>
      <c r="I35" s="188"/>
      <c r="J35" s="284"/>
    </row>
    <row r="36" spans="2:10" ht="12.75" customHeight="1">
      <c r="B36" s="450" t="s">
        <v>218</v>
      </c>
      <c r="C36" s="185" t="s">
        <v>217</v>
      </c>
      <c r="D36" s="185"/>
      <c r="E36" s="185"/>
      <c r="F36" s="186"/>
      <c r="G36" s="186"/>
      <c r="H36" s="186"/>
      <c r="I36" s="188"/>
      <c r="J36" s="284"/>
    </row>
    <row r="37" spans="2:10" ht="12.75" customHeight="1">
      <c r="B37" s="450" t="s">
        <v>220</v>
      </c>
      <c r="C37" s="185" t="s">
        <v>219</v>
      </c>
      <c r="D37" s="185"/>
      <c r="E37" s="185"/>
      <c r="F37" s="186"/>
      <c r="G37" s="186"/>
      <c r="H37" s="186"/>
      <c r="I37" s="188"/>
      <c r="J37" s="284"/>
    </row>
    <row r="38" spans="2:10" ht="12.75" customHeight="1">
      <c r="B38" s="450" t="s">
        <v>222</v>
      </c>
      <c r="C38" s="185" t="s">
        <v>221</v>
      </c>
      <c r="D38" s="185"/>
      <c r="E38" s="185"/>
      <c r="F38" s="186"/>
      <c r="G38" s="186"/>
      <c r="H38" s="186"/>
      <c r="I38" s="188"/>
      <c r="J38" s="284"/>
    </row>
    <row r="39" spans="2:10" ht="12.75" customHeight="1">
      <c r="B39" s="450" t="s">
        <v>224</v>
      </c>
      <c r="C39" s="192" t="s">
        <v>223</v>
      </c>
      <c r="D39" s="192"/>
      <c r="E39" s="192"/>
      <c r="F39" s="186"/>
      <c r="G39" s="186"/>
      <c r="H39" s="186"/>
      <c r="I39" s="188"/>
      <c r="J39" s="284"/>
    </row>
    <row r="40" spans="2:10" ht="12.75" customHeight="1">
      <c r="B40" s="450" t="s">
        <v>226</v>
      </c>
      <c r="C40" s="190" t="s">
        <v>225</v>
      </c>
      <c r="D40" s="185"/>
      <c r="E40" s="185"/>
      <c r="F40" s="186"/>
      <c r="G40" s="186"/>
      <c r="H40" s="186"/>
      <c r="I40" s="188"/>
      <c r="J40" s="284"/>
    </row>
    <row r="41" spans="2:10" ht="12.75" customHeight="1">
      <c r="B41" s="450" t="s">
        <v>228</v>
      </c>
      <c r="C41" s="185" t="s">
        <v>227</v>
      </c>
      <c r="D41" s="185"/>
      <c r="E41" s="185"/>
      <c r="F41" s="186"/>
      <c r="G41" s="186"/>
      <c r="H41" s="186"/>
      <c r="I41" s="188"/>
      <c r="J41" s="284"/>
    </row>
    <row r="42" spans="2:10" ht="12.75" customHeight="1">
      <c r="B42" s="450" t="s">
        <v>230</v>
      </c>
      <c r="C42" s="185" t="s">
        <v>229</v>
      </c>
      <c r="D42" s="185"/>
      <c r="E42" s="185"/>
      <c r="F42" s="186"/>
      <c r="G42" s="186"/>
      <c r="H42" s="186"/>
      <c r="I42" s="188"/>
      <c r="J42" s="284"/>
    </row>
    <row r="43" spans="2:10" ht="12.75" customHeight="1">
      <c r="B43" s="450" t="s">
        <v>232</v>
      </c>
      <c r="C43" s="185" t="s">
        <v>231</v>
      </c>
      <c r="D43" s="185"/>
      <c r="E43" s="185"/>
      <c r="F43" s="186"/>
      <c r="G43" s="186"/>
      <c r="H43" s="186"/>
      <c r="I43" s="189"/>
      <c r="J43" s="284"/>
    </row>
    <row r="44" spans="2:10" ht="12.75" customHeight="1">
      <c r="B44" s="450" t="s">
        <v>234</v>
      </c>
      <c r="C44" s="185" t="s">
        <v>233</v>
      </c>
      <c r="D44" s="185"/>
      <c r="E44" s="185"/>
      <c r="F44" s="186"/>
      <c r="G44" s="186"/>
      <c r="H44" s="186"/>
      <c r="I44" s="189"/>
      <c r="J44" s="284"/>
    </row>
    <row r="45" spans="2:10" ht="12.75" customHeight="1">
      <c r="B45" s="450" t="s">
        <v>235</v>
      </c>
      <c r="C45" s="185" t="s">
        <v>54</v>
      </c>
      <c r="D45" s="185"/>
      <c r="E45" s="185"/>
      <c r="F45" s="186"/>
      <c r="G45" s="216"/>
      <c r="H45" s="281"/>
      <c r="I45" s="189"/>
      <c r="J45" s="284"/>
    </row>
    <row r="46" spans="2:10" ht="12.75" customHeight="1">
      <c r="B46" s="450" t="s">
        <v>236</v>
      </c>
      <c r="C46" s="185" t="str">
        <f>"Summa skulder m.m. ("&amp;B30&amp;" : "&amp;B45&amp;")"</f>
        <v>Summa skulder m.m. (A18 : A33)</v>
      </c>
      <c r="D46" s="193"/>
      <c r="E46" s="193"/>
      <c r="F46" s="194"/>
      <c r="G46" s="280"/>
      <c r="H46" s="293"/>
      <c r="I46" s="195" t="s">
        <v>1</v>
      </c>
      <c r="J46" s="285"/>
    </row>
    <row r="47" spans="2:10" ht="12.75" customHeight="1">
      <c r="B47" s="450" t="s">
        <v>238</v>
      </c>
      <c r="C47" s="185" t="s">
        <v>237</v>
      </c>
      <c r="D47" s="185"/>
      <c r="E47" s="185"/>
      <c r="F47" s="186"/>
      <c r="G47" s="186"/>
      <c r="H47" s="186"/>
      <c r="I47" s="188"/>
      <c r="J47" s="49"/>
    </row>
    <row r="48" spans="2:10" ht="15.75" customHeight="1">
      <c r="B48" s="96"/>
      <c r="C48" s="25"/>
      <c r="D48" s="24"/>
      <c r="E48" s="24"/>
      <c r="F48" s="30"/>
      <c r="G48" s="30"/>
      <c r="H48" s="30"/>
      <c r="I48" s="169"/>
      <c r="J48" s="97"/>
    </row>
    <row r="49" spans="2:10" ht="3.75" customHeight="1">
      <c r="B49" s="99"/>
      <c r="C49" s="23"/>
      <c r="D49" s="23"/>
      <c r="E49" s="23"/>
      <c r="F49" s="23"/>
      <c r="G49" s="23"/>
      <c r="H49" s="23"/>
      <c r="I49" s="23"/>
      <c r="J49" s="23"/>
    </row>
    <row r="50" spans="2:10" ht="12.75" customHeight="1">
      <c r="B50" s="99"/>
      <c r="C50" s="23"/>
      <c r="D50" s="23"/>
      <c r="E50" s="23"/>
      <c r="F50" s="23"/>
      <c r="G50" s="23"/>
      <c r="H50" s="23"/>
      <c r="I50" s="23"/>
      <c r="J50" s="23"/>
    </row>
    <row r="51" spans="2:10" ht="12.75" customHeight="1">
      <c r="B51" s="99"/>
      <c r="C51" s="62" t="s">
        <v>182</v>
      </c>
      <c r="D51" s="23"/>
      <c r="E51" s="23"/>
      <c r="F51" s="23"/>
      <c r="G51" s="23"/>
      <c r="H51" s="23"/>
      <c r="I51" s="23"/>
      <c r="J51" s="348"/>
    </row>
    <row r="52" spans="2:11" ht="12.75" customHeight="1">
      <c r="B52" s="451" t="s">
        <v>239</v>
      </c>
      <c r="C52" s="180" t="str">
        <f>"Balansräkning, redovisat värde tillgångar  ("&amp;B55&amp;" : "&amp;B60&amp;")"</f>
        <v>Balansräkning, redovisat värde tillgångar  (A37 : A41)</v>
      </c>
      <c r="D52" s="180"/>
      <c r="E52" s="180"/>
      <c r="F52" s="181"/>
      <c r="G52" s="181"/>
      <c r="H52" s="181"/>
      <c r="I52" s="183"/>
      <c r="J52" s="345"/>
      <c r="K52" s="23"/>
    </row>
    <row r="53" spans="2:11" ht="12.75" customHeight="1">
      <c r="B53" s="439"/>
      <c r="C53" s="243"/>
      <c r="D53" s="243"/>
      <c r="E53" s="243"/>
      <c r="F53" s="229"/>
      <c r="G53" s="229"/>
      <c r="H53" s="229"/>
      <c r="I53" s="316"/>
      <c r="J53" s="349"/>
      <c r="K53" s="23"/>
    </row>
    <row r="54" spans="2:11" ht="12.75" customHeight="1">
      <c r="B54" s="437"/>
      <c r="C54" s="16" t="str">
        <f>"Specifikation av "&amp;B52&amp;" per typ av instrument (de fyra största)"</f>
        <v>Specifikation av A36 per typ av instrument (de fyra största)</v>
      </c>
      <c r="E54" s="69"/>
      <c r="F54" s="69"/>
      <c r="G54" s="69"/>
      <c r="H54" s="69"/>
      <c r="I54" s="298"/>
      <c r="J54" s="82"/>
      <c r="K54" s="52"/>
    </row>
    <row r="55" spans="2:11" ht="12.75" customHeight="1">
      <c r="B55" s="452" t="s">
        <v>240</v>
      </c>
      <c r="C55" s="319">
        <v>1</v>
      </c>
      <c r="D55" s="299"/>
      <c r="E55" s="299"/>
      <c r="F55" s="300"/>
      <c r="G55" s="299"/>
      <c r="H55" s="301"/>
      <c r="I55" s="302"/>
      <c r="J55" s="350"/>
      <c r="K55" s="52"/>
    </row>
    <row r="56" spans="2:11" ht="12.75" customHeight="1">
      <c r="B56" s="453" t="s">
        <v>241</v>
      </c>
      <c r="C56" s="320">
        <v>2</v>
      </c>
      <c r="D56" s="299"/>
      <c r="E56" s="299"/>
      <c r="F56" s="300"/>
      <c r="G56" s="299"/>
      <c r="H56" s="301"/>
      <c r="I56" s="302"/>
      <c r="J56" s="350"/>
      <c r="K56" s="52"/>
    </row>
    <row r="57" spans="2:11" ht="12.75" customHeight="1">
      <c r="B57" s="453" t="s">
        <v>242</v>
      </c>
      <c r="C57" s="320">
        <v>3</v>
      </c>
      <c r="D57" s="299"/>
      <c r="E57" s="299"/>
      <c r="F57" s="300"/>
      <c r="G57" s="299"/>
      <c r="H57" s="301"/>
      <c r="I57" s="302"/>
      <c r="J57" s="350"/>
      <c r="K57" s="52"/>
    </row>
    <row r="58" spans="2:11" ht="12.75" customHeight="1">
      <c r="B58" s="453" t="s">
        <v>243</v>
      </c>
      <c r="C58" s="320">
        <v>4</v>
      </c>
      <c r="D58" s="299"/>
      <c r="E58" s="299"/>
      <c r="F58" s="300"/>
      <c r="G58" s="299"/>
      <c r="H58" s="301"/>
      <c r="I58" s="302"/>
      <c r="J58" s="350"/>
      <c r="K58" s="52"/>
    </row>
    <row r="59" spans="2:11" ht="12.75" customHeight="1">
      <c r="B59" s="440"/>
      <c r="C59" s="251"/>
      <c r="D59" s="51"/>
      <c r="E59" s="51"/>
      <c r="F59" s="28"/>
      <c r="G59" s="51"/>
      <c r="H59" s="317"/>
      <c r="I59" s="318"/>
      <c r="J59" s="318"/>
      <c r="K59" s="52"/>
    </row>
    <row r="60" spans="2:11" ht="12.75" customHeight="1">
      <c r="B60" s="452" t="s">
        <v>353</v>
      </c>
      <c r="C60" s="252" t="s">
        <v>299</v>
      </c>
      <c r="D60" s="181"/>
      <c r="E60" s="181"/>
      <c r="F60" s="213"/>
      <c r="G60" s="181"/>
      <c r="H60" s="252"/>
      <c r="I60" s="321"/>
      <c r="J60" s="350"/>
      <c r="K60" s="52"/>
    </row>
    <row r="61" spans="2:11" ht="12.75" customHeight="1">
      <c r="B61" s="441"/>
      <c r="C61" s="95"/>
      <c r="D61" s="95"/>
      <c r="E61" s="95"/>
      <c r="F61" s="52"/>
      <c r="G61" s="52"/>
      <c r="H61" s="52"/>
      <c r="I61" s="303"/>
      <c r="J61" s="351"/>
      <c r="K61" s="52"/>
    </row>
    <row r="62" spans="2:11" ht="12.75" customHeight="1">
      <c r="B62" s="441"/>
      <c r="C62" s="96" t="s">
        <v>365</v>
      </c>
      <c r="D62" s="95"/>
      <c r="E62" s="95"/>
      <c r="F62" s="52"/>
      <c r="G62" s="52"/>
      <c r="H62" s="52"/>
      <c r="I62" s="303"/>
      <c r="J62" s="352"/>
      <c r="K62" s="52"/>
    </row>
    <row r="63" spans="2:11" ht="12.75" customHeight="1">
      <c r="B63" s="451" t="s">
        <v>360</v>
      </c>
      <c r="C63" s="180" t="str">
        <f>"Balansräkning, redovisat värde skulder  ("&amp;B66&amp;" : "&amp;B71&amp;")"</f>
        <v>Balansräkning, redovisat värde skulder  (A43 : A47)</v>
      </c>
      <c r="D63" s="180"/>
      <c r="E63" s="180"/>
      <c r="F63" s="181"/>
      <c r="G63" s="181"/>
      <c r="H63" s="181"/>
      <c r="I63" s="183"/>
      <c r="J63" s="345"/>
      <c r="K63" s="52"/>
    </row>
    <row r="64" spans="2:11" ht="12.75" customHeight="1">
      <c r="B64" s="441"/>
      <c r="C64" s="16"/>
      <c r="D64" s="95"/>
      <c r="E64" s="95"/>
      <c r="F64" s="52"/>
      <c r="G64" s="52"/>
      <c r="H64" s="52"/>
      <c r="I64" s="303"/>
      <c r="J64" s="351"/>
      <c r="K64" s="52"/>
    </row>
    <row r="65" spans="2:11" ht="12.75" customHeight="1">
      <c r="B65" s="437"/>
      <c r="C65" s="16" t="str">
        <f>"Specifikation av "&amp;B63&amp;" per typ av instrument (de fyra största)"</f>
        <v>Specifikation av A42 per typ av instrument (de fyra största)</v>
      </c>
      <c r="D65" s="69"/>
      <c r="E65" s="69"/>
      <c r="F65" s="69"/>
      <c r="G65" s="69"/>
      <c r="H65" s="69"/>
      <c r="I65" s="298"/>
      <c r="J65" s="82"/>
      <c r="K65" s="52"/>
    </row>
    <row r="66" spans="2:11" ht="12.75" customHeight="1">
      <c r="B66" s="452" t="s">
        <v>355</v>
      </c>
      <c r="C66" s="319">
        <v>1</v>
      </c>
      <c r="D66" s="299"/>
      <c r="E66" s="299"/>
      <c r="F66" s="300"/>
      <c r="G66" s="299"/>
      <c r="H66" s="301"/>
      <c r="I66" s="302"/>
      <c r="J66" s="350"/>
      <c r="K66" s="52"/>
    </row>
    <row r="67" spans="2:11" ht="12.75" customHeight="1">
      <c r="B67" s="453" t="s">
        <v>356</v>
      </c>
      <c r="C67" s="320">
        <v>2</v>
      </c>
      <c r="D67" s="299"/>
      <c r="E67" s="299"/>
      <c r="F67" s="300"/>
      <c r="G67" s="299"/>
      <c r="H67" s="301"/>
      <c r="I67" s="302"/>
      <c r="J67" s="350"/>
      <c r="K67" s="52"/>
    </row>
    <row r="68" spans="2:11" ht="12.75" customHeight="1">
      <c r="B68" s="453" t="s">
        <v>362</v>
      </c>
      <c r="C68" s="320">
        <v>3</v>
      </c>
      <c r="D68" s="299"/>
      <c r="E68" s="299"/>
      <c r="F68" s="300"/>
      <c r="G68" s="299"/>
      <c r="H68" s="301"/>
      <c r="I68" s="302"/>
      <c r="J68" s="350"/>
      <c r="K68" s="52"/>
    </row>
    <row r="69" spans="2:11" ht="12.75" customHeight="1">
      <c r="B69" s="453" t="s">
        <v>363</v>
      </c>
      <c r="C69" s="320">
        <v>4</v>
      </c>
      <c r="D69" s="299"/>
      <c r="E69" s="299"/>
      <c r="F69" s="300"/>
      <c r="G69" s="299"/>
      <c r="H69" s="301"/>
      <c r="I69" s="302"/>
      <c r="J69" s="350"/>
      <c r="K69" s="52"/>
    </row>
    <row r="70" spans="2:11" ht="12.75" customHeight="1">
      <c r="B70" s="440"/>
      <c r="C70" s="251"/>
      <c r="D70" s="51"/>
      <c r="E70" s="51"/>
      <c r="F70" s="28"/>
      <c r="G70" s="51"/>
      <c r="H70" s="317"/>
      <c r="I70" s="318"/>
      <c r="J70" s="318"/>
      <c r="K70" s="52"/>
    </row>
    <row r="71" spans="2:11" ht="12.75" customHeight="1">
      <c r="B71" s="452" t="s">
        <v>364</v>
      </c>
      <c r="C71" s="252" t="s">
        <v>299</v>
      </c>
      <c r="D71" s="181"/>
      <c r="E71" s="181"/>
      <c r="F71" s="213"/>
      <c r="G71" s="181"/>
      <c r="H71" s="252"/>
      <c r="I71" s="321"/>
      <c r="J71" s="350"/>
      <c r="K71" s="52"/>
    </row>
    <row r="72" spans="2:11" ht="12.75" customHeight="1">
      <c r="B72" s="439"/>
      <c r="C72" s="243"/>
      <c r="D72" s="243"/>
      <c r="E72" s="243"/>
      <c r="F72" s="229"/>
      <c r="G72" s="229"/>
      <c r="H72" s="229"/>
      <c r="I72" s="316"/>
      <c r="J72" s="349"/>
      <c r="K72" s="52"/>
    </row>
    <row r="73" spans="2:11" ht="12.75" customHeight="1">
      <c r="B73" s="437"/>
      <c r="C73" s="17" t="s">
        <v>366</v>
      </c>
      <c r="D73" s="69"/>
      <c r="E73" s="69"/>
      <c r="F73" s="69"/>
      <c r="G73" s="69"/>
      <c r="H73" s="69"/>
      <c r="I73" s="298"/>
      <c r="J73" s="82"/>
      <c r="K73" s="52"/>
    </row>
    <row r="74" spans="2:11" ht="12.75" customHeight="1">
      <c r="B74" s="451" t="s">
        <v>367</v>
      </c>
      <c r="C74" s="180" t="s">
        <v>361</v>
      </c>
      <c r="D74" s="180"/>
      <c r="E74" s="180"/>
      <c r="F74" s="181"/>
      <c r="G74" s="181"/>
      <c r="H74" s="181"/>
      <c r="I74" s="183"/>
      <c r="J74" s="345"/>
      <c r="K74" s="52"/>
    </row>
    <row r="75" spans="2:11" ht="12.75">
      <c r="B75" s="62"/>
      <c r="C75" s="52"/>
      <c r="D75" s="52"/>
      <c r="E75" s="52"/>
      <c r="F75" s="23"/>
      <c r="G75" s="52"/>
      <c r="H75" s="144"/>
      <c r="I75" s="79"/>
      <c r="J75" s="79"/>
      <c r="K75" s="52"/>
    </row>
    <row r="76" spans="2:11" ht="12.75">
      <c r="B76" s="62"/>
      <c r="C76" s="52"/>
      <c r="D76" s="52"/>
      <c r="E76" s="52"/>
      <c r="F76" s="23"/>
      <c r="G76" s="52"/>
      <c r="H76" s="144"/>
      <c r="I76" s="79"/>
      <c r="J76" s="79"/>
      <c r="K76" s="52"/>
    </row>
    <row r="77" spans="2:11" ht="15.75">
      <c r="B77" s="99" t="s">
        <v>401</v>
      </c>
      <c r="C77" s="52"/>
      <c r="D77" s="52"/>
      <c r="E77" s="52"/>
      <c r="F77" s="23"/>
      <c r="G77" s="52"/>
      <c r="H77" s="52"/>
      <c r="I77" s="144"/>
      <c r="J77" s="79"/>
      <c r="K77" s="52"/>
    </row>
    <row r="78" spans="2:11" ht="12.75">
      <c r="B78" s="52"/>
      <c r="C78" s="23"/>
      <c r="D78" s="23"/>
      <c r="E78" s="23"/>
      <c r="F78" s="23"/>
      <c r="G78" s="23"/>
      <c r="H78" s="23"/>
      <c r="I78" s="23"/>
      <c r="J78" s="353"/>
      <c r="K78" s="52"/>
    </row>
    <row r="79" spans="2:11" ht="12.75">
      <c r="B79" s="454" t="s">
        <v>368</v>
      </c>
      <c r="C79" s="235" t="s">
        <v>27</v>
      </c>
      <c r="D79" s="181"/>
      <c r="E79" s="197"/>
      <c r="F79" s="181"/>
      <c r="G79" s="181"/>
      <c r="H79" s="181"/>
      <c r="I79" s="271"/>
      <c r="J79" s="327"/>
      <c r="K79" s="52"/>
    </row>
    <row r="80" ht="12.75">
      <c r="K80" s="52"/>
    </row>
    <row r="81" ht="12.75">
      <c r="K81" s="52"/>
    </row>
    <row r="82" spans="10:11" ht="12.75">
      <c r="J82" s="23"/>
      <c r="K82" s="52"/>
    </row>
    <row r="83" ht="12.75" customHeight="1">
      <c r="K83" s="52"/>
    </row>
    <row r="84" ht="12.75" customHeight="1">
      <c r="K84" s="52"/>
    </row>
    <row r="90" ht="12.75">
      <c r="K90" s="23"/>
    </row>
    <row r="91" ht="12.75">
      <c r="K91" s="52"/>
    </row>
    <row r="92" ht="12.75">
      <c r="K92" s="52"/>
    </row>
    <row r="93" ht="12.75">
      <c r="K93" s="82"/>
    </row>
  </sheetData>
  <sheetProtection/>
  <printOptions/>
  <pageMargins left="0.5118110236220472" right="0.5118110236220472" top="0.7480314960629921" bottom="0.7480314960629921" header="0.4724409448818898" footer="0.5511811023622047"/>
  <pageSetup blackAndWhite="1" horizontalDpi="600" verticalDpi="600" orientation="portrait" paperSize="9" r:id="rId1"/>
  <rowBreaks count="1" manualBreakCount="1">
    <brk id="4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showGridLines="0" showRowColHeaders="0" zoomScalePageLayoutView="0" workbookViewId="0" topLeftCell="A1">
      <pane ySplit="5" topLeftCell="A15" activePane="bottomLeft" state="frozen"/>
      <selection pane="topLeft" activeCell="D10" sqref="D10"/>
      <selection pane="bottomLeft" activeCell="B52" sqref="B52"/>
    </sheetView>
  </sheetViews>
  <sheetFormatPr defaultColWidth="9.33203125" defaultRowHeight="12.75"/>
  <cols>
    <col min="1" max="1" width="2.83203125" style="1" customWidth="1"/>
    <col min="2" max="2" width="5.83203125" style="16" customWidth="1"/>
    <col min="3" max="3" width="3.83203125" style="1" customWidth="1"/>
    <col min="4" max="4" width="22.83203125" style="1" customWidth="1"/>
    <col min="5" max="5" width="15.83203125" style="1" customWidth="1"/>
    <col min="6" max="6" width="2.83203125" style="1" customWidth="1"/>
    <col min="7" max="7" width="13.83203125" style="1" customWidth="1"/>
    <col min="8" max="8" width="11.33203125" style="1" customWidth="1"/>
    <col min="9" max="9" width="3.83203125" style="1" customWidth="1"/>
    <col min="10" max="10" width="18.83203125" style="1" customWidth="1"/>
    <col min="11" max="11" width="2.83203125" style="1" customWidth="1"/>
    <col min="12" max="16384" width="9.33203125" style="1" customWidth="1"/>
  </cols>
  <sheetData>
    <row r="1" spans="2:10" ht="15.75">
      <c r="B1" s="65"/>
      <c r="C1" s="2"/>
      <c r="I1" s="2"/>
      <c r="J1" s="177" t="s">
        <v>357</v>
      </c>
    </row>
    <row r="2" spans="2:10" s="5" customFormat="1" ht="8.25" customHeight="1">
      <c r="B2" s="43" t="s">
        <v>176</v>
      </c>
      <c r="C2" s="39"/>
      <c r="D2" s="40"/>
      <c r="E2" s="41"/>
      <c r="G2" s="45" t="s">
        <v>177</v>
      </c>
      <c r="J2" s="45" t="s">
        <v>178</v>
      </c>
    </row>
    <row r="3" spans="2:10" ht="15.75">
      <c r="B3" s="44"/>
      <c r="C3" s="14"/>
      <c r="D3" s="4"/>
      <c r="E3" s="42"/>
      <c r="G3" s="47"/>
      <c r="J3" s="46"/>
    </row>
    <row r="4" spans="2:10" s="5" customFormat="1" ht="8.25" customHeight="1">
      <c r="B4" s="43" t="s">
        <v>179</v>
      </c>
      <c r="C4" s="39"/>
      <c r="D4" s="40"/>
      <c r="E4" s="45" t="s">
        <v>180</v>
      </c>
      <c r="J4" s="45" t="s">
        <v>181</v>
      </c>
    </row>
    <row r="5" spans="2:10" ht="15.75">
      <c r="B5" s="305"/>
      <c r="C5" s="322"/>
      <c r="D5" s="323"/>
      <c r="E5" s="48"/>
      <c r="G5" s="16"/>
      <c r="J5" s="48"/>
    </row>
    <row r="6" spans="8:9" ht="12.75" customHeight="1">
      <c r="H6" s="9"/>
      <c r="I6" s="13"/>
    </row>
    <row r="7" ht="12.75" customHeight="1">
      <c r="J7" s="106" t="s">
        <v>347</v>
      </c>
    </row>
    <row r="8" ht="12.75" customHeight="1">
      <c r="J8" s="105" t="s">
        <v>348</v>
      </c>
    </row>
    <row r="9" spans="2:10" ht="15.75" customHeight="1">
      <c r="B9" s="93" t="s">
        <v>45</v>
      </c>
      <c r="C9" s="103"/>
      <c r="D9" s="104"/>
      <c r="E9" s="104"/>
      <c r="F9" s="104"/>
      <c r="G9" s="104"/>
      <c r="H9" s="3"/>
      <c r="I9" s="3"/>
      <c r="J9" s="3"/>
    </row>
    <row r="10" spans="2:10" ht="12.75" customHeight="1">
      <c r="B10" s="94"/>
      <c r="C10" s="26"/>
      <c r="D10" s="27"/>
      <c r="E10" s="27"/>
      <c r="F10" s="27"/>
      <c r="G10" s="27"/>
      <c r="H10" s="28"/>
      <c r="I10" s="28"/>
      <c r="J10" s="109"/>
    </row>
    <row r="11" spans="2:10" ht="12.75" customHeight="1">
      <c r="B11" s="196" t="s">
        <v>244</v>
      </c>
      <c r="C11" s="197" t="s">
        <v>245</v>
      </c>
      <c r="D11" s="197"/>
      <c r="E11" s="197"/>
      <c r="F11" s="181"/>
      <c r="G11" s="181"/>
      <c r="H11" s="182"/>
      <c r="I11" s="198"/>
      <c r="J11" s="286"/>
    </row>
    <row r="12" spans="2:10" ht="12.75" customHeight="1">
      <c r="B12" s="199" t="s">
        <v>246</v>
      </c>
      <c r="C12" s="200" t="s">
        <v>247</v>
      </c>
      <c r="D12" s="200"/>
      <c r="E12" s="200"/>
      <c r="F12" s="186"/>
      <c r="G12" s="186"/>
      <c r="H12" s="187"/>
      <c r="I12" s="201"/>
      <c r="J12" s="287"/>
    </row>
    <row r="13" spans="2:10" ht="12.75" customHeight="1">
      <c r="B13" s="199" t="s">
        <v>248</v>
      </c>
      <c r="C13" s="200" t="s">
        <v>249</v>
      </c>
      <c r="D13" s="200"/>
      <c r="E13" s="200"/>
      <c r="F13" s="186"/>
      <c r="G13" s="186"/>
      <c r="H13" s="187"/>
      <c r="I13" s="202"/>
      <c r="J13" s="287"/>
    </row>
    <row r="14" spans="2:10" ht="12.75" customHeight="1">
      <c r="B14" s="199" t="s">
        <v>250</v>
      </c>
      <c r="C14" s="200" t="s">
        <v>251</v>
      </c>
      <c r="D14" s="200"/>
      <c r="E14" s="200"/>
      <c r="F14" s="186"/>
      <c r="G14" s="186"/>
      <c r="H14" s="186"/>
      <c r="I14" s="201"/>
      <c r="J14" s="287"/>
    </row>
    <row r="15" spans="2:10" ht="12.75" customHeight="1">
      <c r="B15" s="199" t="s">
        <v>252</v>
      </c>
      <c r="C15" s="200" t="s">
        <v>253</v>
      </c>
      <c r="D15" s="200"/>
      <c r="E15" s="200"/>
      <c r="F15" s="186"/>
      <c r="G15" s="186"/>
      <c r="H15" s="186"/>
      <c r="I15" s="201"/>
      <c r="J15" s="287"/>
    </row>
    <row r="16" spans="2:10" ht="12.75" customHeight="1">
      <c r="B16" s="199" t="s">
        <v>254</v>
      </c>
      <c r="C16" s="200" t="s">
        <v>255</v>
      </c>
      <c r="D16" s="200"/>
      <c r="E16" s="200"/>
      <c r="F16" s="186"/>
      <c r="G16" s="186"/>
      <c r="H16" s="186"/>
      <c r="I16" s="202"/>
      <c r="J16" s="287"/>
    </row>
    <row r="17" spans="2:10" ht="12.75" customHeight="1">
      <c r="B17" s="199" t="s">
        <v>256</v>
      </c>
      <c r="C17" s="200" t="s">
        <v>257</v>
      </c>
      <c r="D17" s="200"/>
      <c r="E17" s="200"/>
      <c r="F17" s="186"/>
      <c r="G17" s="186"/>
      <c r="H17" s="186"/>
      <c r="I17" s="202"/>
      <c r="J17" s="287"/>
    </row>
    <row r="18" spans="2:10" ht="12.75" customHeight="1">
      <c r="B18" s="199" t="s">
        <v>34</v>
      </c>
      <c r="C18" s="203" t="s">
        <v>258</v>
      </c>
      <c r="D18" s="203"/>
      <c r="E18" s="203"/>
      <c r="F18" s="186"/>
      <c r="G18" s="186"/>
      <c r="H18" s="186"/>
      <c r="I18" s="202"/>
      <c r="J18" s="287"/>
    </row>
    <row r="19" spans="2:10" ht="12.75" customHeight="1">
      <c r="B19" s="199" t="s">
        <v>259</v>
      </c>
      <c r="C19" s="185" t="str">
        <f>"Summa intäkter ("&amp;B11&amp;" : "&amp;B18&amp;")"</f>
        <v>Summa intäkter (B1 : B8)</v>
      </c>
      <c r="D19" s="204"/>
      <c r="E19" s="204"/>
      <c r="F19" s="194"/>
      <c r="G19" s="194"/>
      <c r="H19" s="294"/>
      <c r="I19" s="202" t="s">
        <v>1</v>
      </c>
      <c r="J19" s="147"/>
    </row>
    <row r="20" spans="2:10" ht="12.75" customHeight="1">
      <c r="B20" s="107"/>
      <c r="C20" s="110"/>
      <c r="D20" s="111"/>
      <c r="E20" s="111"/>
      <c r="F20" s="112"/>
      <c r="G20" s="112"/>
      <c r="H20" s="112"/>
      <c r="I20" s="167"/>
      <c r="J20" s="288"/>
    </row>
    <row r="21" spans="2:10" ht="12.75" customHeight="1">
      <c r="B21" s="196" t="s">
        <v>260</v>
      </c>
      <c r="C21" s="205" t="s">
        <v>261</v>
      </c>
      <c r="D21" s="205"/>
      <c r="E21" s="205"/>
      <c r="F21" s="181"/>
      <c r="G21" s="181"/>
      <c r="H21" s="181"/>
      <c r="I21" s="198"/>
      <c r="J21" s="287"/>
    </row>
    <row r="22" spans="2:10" ht="12.75" customHeight="1">
      <c r="B22" s="206" t="s">
        <v>35</v>
      </c>
      <c r="C22" s="207" t="s">
        <v>336</v>
      </c>
      <c r="D22" s="208"/>
      <c r="E22" s="208"/>
      <c r="F22" s="186"/>
      <c r="G22" s="186"/>
      <c r="H22" s="186"/>
      <c r="I22" s="202"/>
      <c r="J22" s="289"/>
    </row>
    <row r="23" spans="2:10" ht="12.75" customHeight="1">
      <c r="B23" s="199" t="s">
        <v>262</v>
      </c>
      <c r="C23" s="200" t="s">
        <v>263</v>
      </c>
      <c r="D23" s="200"/>
      <c r="E23" s="200"/>
      <c r="F23" s="186"/>
      <c r="G23" s="186"/>
      <c r="H23" s="186"/>
      <c r="I23" s="201"/>
      <c r="J23" s="289"/>
    </row>
    <row r="24" spans="2:10" ht="12.75" customHeight="1">
      <c r="B24" s="199" t="s">
        <v>36</v>
      </c>
      <c r="C24" s="200" t="str">
        <f>"Summa kostnader före kreditförluster ("&amp;B21&amp;" : "&amp;B23&amp;")"</f>
        <v>Summa kostnader före kreditförluster (B10 : B12)</v>
      </c>
      <c r="D24" s="209"/>
      <c r="E24" s="209"/>
      <c r="F24" s="194"/>
      <c r="G24" s="194"/>
      <c r="H24" s="294"/>
      <c r="I24" s="202" t="s">
        <v>1</v>
      </c>
      <c r="J24" s="147"/>
    </row>
    <row r="25" spans="2:10" ht="12.75" customHeight="1">
      <c r="B25" s="107"/>
      <c r="C25" s="113"/>
      <c r="D25" s="114"/>
      <c r="E25" s="114"/>
      <c r="F25" s="112"/>
      <c r="G25" s="112"/>
      <c r="H25" s="112"/>
      <c r="I25" s="168"/>
      <c r="J25" s="288"/>
    </row>
    <row r="26" spans="2:10" ht="12.75" customHeight="1">
      <c r="B26" s="196" t="s">
        <v>264</v>
      </c>
      <c r="C26" s="197" t="str">
        <f>"Resultat före kreditförluster ("&amp;B19&amp;"+"&amp;B24&amp;")"</f>
        <v>Resultat före kreditförluster (B9+B13)</v>
      </c>
      <c r="D26" s="210"/>
      <c r="E26" s="210"/>
      <c r="F26" s="211"/>
      <c r="G26" s="211"/>
      <c r="H26" s="211"/>
      <c r="I26" s="212" t="s">
        <v>1</v>
      </c>
      <c r="J26" s="164"/>
    </row>
    <row r="27" spans="2:10" ht="12.75" customHeight="1">
      <c r="B27" s="107"/>
      <c r="C27" s="113"/>
      <c r="D27" s="114"/>
      <c r="E27" s="114"/>
      <c r="F27" s="112"/>
      <c r="G27" s="112"/>
      <c r="H27" s="112"/>
      <c r="I27" s="168"/>
      <c r="J27" s="288"/>
    </row>
    <row r="28" spans="2:10" ht="12.75" customHeight="1">
      <c r="B28" s="196" t="s">
        <v>265</v>
      </c>
      <c r="C28" s="197" t="s">
        <v>326</v>
      </c>
      <c r="D28" s="197"/>
      <c r="E28" s="197"/>
      <c r="F28" s="181"/>
      <c r="G28" s="278"/>
      <c r="I28" s="212"/>
      <c r="J28" s="289"/>
    </row>
    <row r="29" spans="2:12" ht="12.75" customHeight="1">
      <c r="B29" s="199" t="s">
        <v>266</v>
      </c>
      <c r="C29" s="200" t="s">
        <v>602</v>
      </c>
      <c r="D29" s="200"/>
      <c r="E29" s="200"/>
      <c r="F29" s="186"/>
      <c r="G29" s="186"/>
      <c r="H29" s="186"/>
      <c r="I29" s="202"/>
      <c r="J29" s="289"/>
      <c r="L29" s="431"/>
    </row>
    <row r="30" spans="2:10" ht="12.75" customHeight="1">
      <c r="B30" s="199" t="s">
        <v>267</v>
      </c>
      <c r="C30" s="207" t="s">
        <v>269</v>
      </c>
      <c r="D30" s="208"/>
      <c r="E30" s="208"/>
      <c r="F30" s="186"/>
      <c r="G30" s="186"/>
      <c r="H30" s="186"/>
      <c r="I30" s="202"/>
      <c r="J30" s="289"/>
    </row>
    <row r="31" spans="2:10" ht="12.75" customHeight="1">
      <c r="B31" s="455" t="s">
        <v>268</v>
      </c>
      <c r="C31" s="435" t="s">
        <v>612</v>
      </c>
      <c r="D31" s="208"/>
      <c r="E31" s="208"/>
      <c r="F31" s="186"/>
      <c r="G31" s="186"/>
      <c r="H31" s="186"/>
      <c r="I31" s="202"/>
      <c r="J31" s="289"/>
    </row>
    <row r="32" spans="2:10" ht="12.75" customHeight="1">
      <c r="B32" s="199" t="s">
        <v>270</v>
      </c>
      <c r="C32" s="214" t="s">
        <v>272</v>
      </c>
      <c r="D32" s="200"/>
      <c r="E32" s="200"/>
      <c r="F32" s="186"/>
      <c r="G32" s="186"/>
      <c r="H32" s="186"/>
      <c r="I32" s="202"/>
      <c r="J32" s="290"/>
    </row>
    <row r="33" spans="2:10" ht="12.75" customHeight="1">
      <c r="B33" s="199" t="s">
        <v>271</v>
      </c>
      <c r="C33" s="214" t="str">
        <f>"Rörelseresultat ("&amp;B26&amp;" : "&amp;B32&amp;")"</f>
        <v>Rörelseresultat (B14 : B19)</v>
      </c>
      <c r="D33" s="215"/>
      <c r="E33" s="215"/>
      <c r="F33" s="194"/>
      <c r="G33" s="194"/>
      <c r="H33" s="294"/>
      <c r="I33" s="202" t="s">
        <v>1</v>
      </c>
      <c r="J33" s="147"/>
    </row>
    <row r="34" spans="2:10" ht="12.75" customHeight="1">
      <c r="B34" s="107"/>
      <c r="C34" s="115"/>
      <c r="D34" s="116"/>
      <c r="E34" s="116"/>
      <c r="F34" s="112"/>
      <c r="G34" s="112"/>
      <c r="H34" s="112"/>
      <c r="I34" s="168"/>
      <c r="J34" s="291"/>
    </row>
    <row r="35" spans="2:10" ht="12.75" customHeight="1">
      <c r="B35" s="456" t="s">
        <v>273</v>
      </c>
      <c r="C35" s="200" t="s">
        <v>277</v>
      </c>
      <c r="D35" s="200"/>
      <c r="E35" s="200"/>
      <c r="F35" s="186"/>
      <c r="G35" s="186"/>
      <c r="H35" s="186"/>
      <c r="I35" s="202"/>
      <c r="J35" s="289"/>
    </row>
    <row r="36" spans="2:10" ht="12.75" customHeight="1">
      <c r="B36" s="456" t="s">
        <v>274</v>
      </c>
      <c r="C36" s="200" t="s">
        <v>279</v>
      </c>
      <c r="D36" s="200"/>
      <c r="E36" s="200"/>
      <c r="F36" s="186"/>
      <c r="G36" s="186"/>
      <c r="H36" s="186"/>
      <c r="I36" s="202"/>
      <c r="J36" s="289"/>
    </row>
    <row r="37" spans="2:10" ht="12.75" customHeight="1">
      <c r="B37" s="456" t="s">
        <v>275</v>
      </c>
      <c r="C37" s="203" t="s">
        <v>281</v>
      </c>
      <c r="D37" s="203"/>
      <c r="E37" s="203"/>
      <c r="F37" s="186"/>
      <c r="G37" s="186"/>
      <c r="H37" s="186"/>
      <c r="I37" s="202"/>
      <c r="J37" s="289"/>
    </row>
    <row r="38" spans="2:10" ht="12.75" customHeight="1">
      <c r="B38" s="456" t="s">
        <v>276</v>
      </c>
      <c r="C38" s="200" t="str">
        <f>"Periodens/årets resultat från kvarvarande verksamhet ("&amp;B33&amp;" : "&amp;B37&amp;")"</f>
        <v>Periodens/årets resultat från kvarvarande verksamhet (B20 : B23)</v>
      </c>
      <c r="D38" s="209"/>
      <c r="E38" s="209"/>
      <c r="F38" s="194"/>
      <c r="G38" s="278"/>
      <c r="H38" s="294"/>
      <c r="I38" s="202" t="s">
        <v>1</v>
      </c>
      <c r="J38" s="370"/>
    </row>
    <row r="39" spans="2:10" ht="12.75" customHeight="1">
      <c r="B39" s="456" t="s">
        <v>278</v>
      </c>
      <c r="C39" s="200" t="s">
        <v>416</v>
      </c>
      <c r="D39" s="203"/>
      <c r="E39" s="203"/>
      <c r="F39" s="186"/>
      <c r="G39" s="186"/>
      <c r="H39" s="186"/>
      <c r="I39" s="202"/>
      <c r="J39" s="368"/>
    </row>
    <row r="40" spans="2:10" ht="12.75" customHeight="1">
      <c r="B40" s="456" t="s">
        <v>280</v>
      </c>
      <c r="C40" s="200" t="s">
        <v>417</v>
      </c>
      <c r="D40" s="203"/>
      <c r="E40" s="203"/>
      <c r="F40" s="186"/>
      <c r="G40" s="186"/>
      <c r="H40" s="186"/>
      <c r="I40" s="202"/>
      <c r="J40" s="369"/>
    </row>
    <row r="41" spans="2:10" ht="12.75" customHeight="1">
      <c r="B41" s="456" t="s">
        <v>282</v>
      </c>
      <c r="C41" s="200" t="str">
        <f>"Periodens/årets resultat ("&amp;B38&amp;" : "&amp;B40&amp;")"</f>
        <v>Periodens/årets resultat (B24 : B26)</v>
      </c>
      <c r="D41" s="209"/>
      <c r="E41" s="209"/>
      <c r="F41" s="194"/>
      <c r="G41" s="278"/>
      <c r="H41" s="294"/>
      <c r="I41" s="202" t="s">
        <v>1</v>
      </c>
      <c r="J41" s="370"/>
    </row>
    <row r="42" spans="2:10" ht="12.75" customHeight="1">
      <c r="B42" s="457" t="s">
        <v>283</v>
      </c>
      <c r="C42" s="197" t="s">
        <v>369</v>
      </c>
      <c r="D42" s="197"/>
      <c r="E42" s="197"/>
      <c r="F42" s="181"/>
      <c r="G42" s="181"/>
      <c r="H42" s="181"/>
      <c r="I42" s="212"/>
      <c r="J42" s="368"/>
    </row>
    <row r="43" spans="2:10" ht="12.75" customHeight="1">
      <c r="B43" s="24"/>
      <c r="C43" s="108"/>
      <c r="D43" s="24"/>
      <c r="E43" s="24"/>
      <c r="F43" s="30"/>
      <c r="G43" s="30"/>
      <c r="H43" s="30"/>
      <c r="I43" s="77"/>
      <c r="J43" s="170"/>
    </row>
    <row r="44" spans="2:10" ht="12.75" customHeight="1">
      <c r="B44" s="24"/>
      <c r="C44" s="108"/>
      <c r="D44" s="24"/>
      <c r="E44" s="24"/>
      <c r="F44" s="30"/>
      <c r="G44" s="30"/>
      <c r="H44" s="30"/>
      <c r="I44" s="77"/>
      <c r="J44" s="176"/>
    </row>
    <row r="45" spans="2:10" ht="15.75" customHeight="1">
      <c r="B45" s="99" t="s">
        <v>415</v>
      </c>
      <c r="C45" s="23"/>
      <c r="D45" s="52"/>
      <c r="E45" s="52"/>
      <c r="F45" s="52"/>
      <c r="G45" s="52"/>
      <c r="H45" s="52"/>
      <c r="I45" s="52"/>
      <c r="J45" s="52"/>
    </row>
    <row r="46" spans="2:10" ht="12.75" customHeight="1">
      <c r="B46" s="52"/>
      <c r="C46" s="23"/>
      <c r="D46" s="52"/>
      <c r="E46" s="52"/>
      <c r="F46" s="52"/>
      <c r="G46" s="52"/>
      <c r="H46" s="52"/>
      <c r="I46" s="52"/>
      <c r="J46" s="52"/>
    </row>
    <row r="47" spans="2:10" ht="12.75" customHeight="1">
      <c r="B47" s="451" t="s">
        <v>354</v>
      </c>
      <c r="C47" s="180" t="s">
        <v>370</v>
      </c>
      <c r="D47" s="180"/>
      <c r="E47" s="180"/>
      <c r="F47" s="181"/>
      <c r="G47" s="181"/>
      <c r="H47" s="181"/>
      <c r="I47" s="183"/>
      <c r="J47" s="345"/>
    </row>
    <row r="48" spans="2:10" ht="12.75" customHeight="1">
      <c r="B48" s="441"/>
      <c r="D48" s="95"/>
      <c r="E48" s="95"/>
      <c r="F48" s="52"/>
      <c r="G48" s="52"/>
      <c r="H48" s="52"/>
      <c r="I48" s="303"/>
      <c r="J48" s="351"/>
    </row>
    <row r="49" spans="1:10" ht="12.75" customHeight="1">
      <c r="A49" s="16"/>
      <c r="B49" s="441"/>
      <c r="C49" s="96" t="s">
        <v>400</v>
      </c>
      <c r="D49" s="95"/>
      <c r="E49" s="95"/>
      <c r="F49" s="52"/>
      <c r="G49" s="52"/>
      <c r="H49" s="52"/>
      <c r="I49" s="303"/>
      <c r="J49" s="351"/>
    </row>
    <row r="50" spans="2:10" ht="3.75" customHeight="1">
      <c r="B50" s="441"/>
      <c r="D50" s="95"/>
      <c r="E50" s="95"/>
      <c r="F50" s="52"/>
      <c r="G50" s="52"/>
      <c r="H50" s="52"/>
      <c r="I50" s="303"/>
      <c r="J50" s="351"/>
    </row>
    <row r="51" spans="2:10" ht="12.75">
      <c r="B51" s="458" t="s">
        <v>396</v>
      </c>
      <c r="C51" s="95" t="s">
        <v>372</v>
      </c>
      <c r="D51" s="95"/>
      <c r="E51" s="95"/>
      <c r="F51" s="52"/>
      <c r="G51" s="52"/>
      <c r="H51" s="52"/>
      <c r="I51" s="303"/>
      <c r="J51" s="352"/>
    </row>
    <row r="52" spans="2:10" ht="12.75">
      <c r="B52" s="451"/>
      <c r="C52" s="180" t="s">
        <v>371</v>
      </c>
      <c r="D52" s="180"/>
      <c r="E52" s="180"/>
      <c r="F52" s="181"/>
      <c r="G52" s="181"/>
      <c r="H52" s="181"/>
      <c r="I52" s="183"/>
      <c r="J52" s="345"/>
    </row>
    <row r="53" spans="2:10" ht="12.75">
      <c r="B53" s="442"/>
      <c r="C53" s="265"/>
      <c r="D53" s="229"/>
      <c r="E53" s="229"/>
      <c r="F53" s="229"/>
      <c r="G53" s="229"/>
      <c r="H53" s="229"/>
      <c r="I53" s="229"/>
      <c r="J53" s="79"/>
    </row>
    <row r="54" spans="2:10" ht="12.75" customHeight="1">
      <c r="B54" s="438"/>
      <c r="C54" s="16" t="s">
        <v>373</v>
      </c>
      <c r="D54" s="83"/>
      <c r="E54" s="83"/>
      <c r="F54" s="297"/>
      <c r="G54" s="124"/>
      <c r="H54" s="124"/>
      <c r="I54" s="52"/>
      <c r="J54" s="79"/>
    </row>
    <row r="55" spans="2:10" ht="3.75" customHeight="1">
      <c r="B55" s="438"/>
      <c r="C55" s="16"/>
      <c r="D55" s="83"/>
      <c r="E55" s="83"/>
      <c r="F55" s="297"/>
      <c r="G55" s="124"/>
      <c r="H55" s="124"/>
      <c r="I55" s="52"/>
      <c r="J55" s="79"/>
    </row>
    <row r="56" spans="2:10" ht="12.75" customHeight="1">
      <c r="B56" s="437"/>
      <c r="C56" s="16" t="s">
        <v>395</v>
      </c>
      <c r="D56" s="69"/>
      <c r="E56" s="69"/>
      <c r="F56" s="69"/>
      <c r="G56" s="69"/>
      <c r="H56" s="69"/>
      <c r="I56" s="298"/>
      <c r="J56" s="82"/>
    </row>
    <row r="57" spans="2:10" ht="12.75" customHeight="1">
      <c r="B57" s="452" t="s">
        <v>397</v>
      </c>
      <c r="C57" s="319">
        <v>1</v>
      </c>
      <c r="D57" s="325"/>
      <c r="E57" s="299"/>
      <c r="F57" s="300"/>
      <c r="G57" s="299"/>
      <c r="H57" s="301"/>
      <c r="I57" s="302"/>
      <c r="J57" s="350"/>
    </row>
    <row r="58" spans="2:10" ht="12.75" customHeight="1">
      <c r="B58" s="453" t="s">
        <v>398</v>
      </c>
      <c r="C58" s="320">
        <v>2</v>
      </c>
      <c r="D58" s="325"/>
      <c r="E58" s="299"/>
      <c r="F58" s="300"/>
      <c r="G58" s="299"/>
      <c r="H58" s="301"/>
      <c r="I58" s="302"/>
      <c r="J58" s="350"/>
    </row>
    <row r="59" spans="2:10" ht="12.75" customHeight="1">
      <c r="B59" s="453" t="s">
        <v>399</v>
      </c>
      <c r="C59" s="320">
        <v>3</v>
      </c>
      <c r="D59" s="325"/>
      <c r="E59" s="299"/>
      <c r="F59" s="300"/>
      <c r="G59" s="299"/>
      <c r="H59" s="301"/>
      <c r="I59" s="302"/>
      <c r="J59" s="350"/>
    </row>
    <row r="60" spans="2:10" ht="12.75" customHeight="1">
      <c r="B60" s="453" t="s">
        <v>418</v>
      </c>
      <c r="C60" s="320">
        <v>4</v>
      </c>
      <c r="D60" s="325"/>
      <c r="E60" s="299"/>
      <c r="F60" s="300"/>
      <c r="G60" s="299"/>
      <c r="H60" s="301"/>
      <c r="I60" s="302"/>
      <c r="J60" s="350"/>
    </row>
    <row r="61" spans="2:10" ht="12.75" customHeight="1">
      <c r="B61" s="62"/>
      <c r="C61" s="52"/>
      <c r="D61" s="51"/>
      <c r="E61" s="51"/>
      <c r="F61" s="28"/>
      <c r="G61" s="51"/>
      <c r="H61" s="317"/>
      <c r="I61" s="318"/>
      <c r="J61" s="51"/>
    </row>
    <row r="62" spans="4:10" ht="12.75" customHeight="1">
      <c r="D62" s="95"/>
      <c r="J62" s="326"/>
    </row>
  </sheetData>
  <sheetProtection/>
  <printOptions/>
  <pageMargins left="0.5118110236220472" right="0.5118110236220472" top="0.7480314960629921" bottom="0.7480314960629921" header="0.4724409448818898" footer="0.5511811023622047"/>
  <pageSetup blackAndWhite="1" horizontalDpi="600" verticalDpi="600" orientation="portrait" paperSize="9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48"/>
  <sheetViews>
    <sheetView showGridLines="0" zoomScalePageLayoutView="0" workbookViewId="0" topLeftCell="A1">
      <pane ySplit="5" topLeftCell="A100" activePane="bottomLeft" state="frozen"/>
      <selection pane="topLeft" activeCell="D10" sqref="D10"/>
      <selection pane="bottomLeft" activeCell="C180" sqref="C180"/>
    </sheetView>
  </sheetViews>
  <sheetFormatPr defaultColWidth="9.33203125" defaultRowHeight="12.75"/>
  <cols>
    <col min="1" max="1" width="2.83203125" style="1" customWidth="1"/>
    <col min="2" max="2" width="5.83203125" style="16" customWidth="1"/>
    <col min="3" max="3" width="10.83203125" style="1" customWidth="1"/>
    <col min="4" max="5" width="15.83203125" style="1" customWidth="1"/>
    <col min="6" max="6" width="2.83203125" style="1" customWidth="1"/>
    <col min="7" max="7" width="13.83203125" style="1" customWidth="1"/>
    <col min="8" max="8" width="11.33203125" style="1" customWidth="1"/>
    <col min="9" max="9" width="3.83203125" style="1" customWidth="1"/>
    <col min="10" max="12" width="18.83203125" style="1" customWidth="1"/>
    <col min="13" max="16384" width="9.33203125" style="1" customWidth="1"/>
  </cols>
  <sheetData>
    <row r="1" spans="2:10" ht="15.75">
      <c r="B1" s="65"/>
      <c r="C1" s="2"/>
      <c r="I1" s="2"/>
      <c r="J1" s="177" t="s">
        <v>357</v>
      </c>
    </row>
    <row r="2" spans="2:10" s="5" customFormat="1" ht="8.25" customHeight="1">
      <c r="B2" s="43" t="s">
        <v>176</v>
      </c>
      <c r="C2" s="39"/>
      <c r="D2" s="40"/>
      <c r="E2" s="41"/>
      <c r="G2" s="45" t="s">
        <v>177</v>
      </c>
      <c r="J2" s="45" t="s">
        <v>178</v>
      </c>
    </row>
    <row r="3" spans="2:10" ht="15.75">
      <c r="B3" s="44"/>
      <c r="C3" s="14"/>
      <c r="D3" s="4"/>
      <c r="E3" s="42"/>
      <c r="G3" s="47"/>
      <c r="J3" s="46"/>
    </row>
    <row r="4" spans="2:10" s="5" customFormat="1" ht="8.25" customHeight="1">
      <c r="B4" s="43" t="s">
        <v>179</v>
      </c>
      <c r="C4" s="39"/>
      <c r="D4" s="40"/>
      <c r="E4" s="45" t="s">
        <v>180</v>
      </c>
      <c r="J4" s="45" t="s">
        <v>181</v>
      </c>
    </row>
    <row r="5" spans="2:10" ht="15.75">
      <c r="B5" s="305"/>
      <c r="C5" s="322"/>
      <c r="D5" s="323"/>
      <c r="E5" s="48"/>
      <c r="G5" s="16"/>
      <c r="J5" s="48"/>
    </row>
    <row r="6" spans="8:9" ht="12.75" customHeight="1">
      <c r="H6" s="9"/>
      <c r="I6" s="13"/>
    </row>
    <row r="7" ht="12.75" customHeight="1">
      <c r="J7" s="106" t="s">
        <v>347</v>
      </c>
    </row>
    <row r="8" ht="12.75" customHeight="1">
      <c r="J8" s="105" t="s">
        <v>348</v>
      </c>
    </row>
    <row r="9" spans="2:10" ht="15.75" customHeight="1">
      <c r="B9" s="93" t="s">
        <v>46</v>
      </c>
      <c r="C9" s="103"/>
      <c r="D9" s="104"/>
      <c r="E9" s="104"/>
      <c r="F9" s="104"/>
      <c r="G9" s="104"/>
      <c r="H9" s="3"/>
      <c r="I9" s="3"/>
      <c r="J9" s="3"/>
    </row>
    <row r="10" spans="2:10" ht="15.75" customHeight="1">
      <c r="B10" s="119" t="str">
        <f>"Utlåning till kreditinstitut ("&amp;'A BR'!B13&amp;")"</f>
        <v>Utlåning till kreditinstitut (A3)</v>
      </c>
      <c r="D10" s="52"/>
      <c r="E10" s="52"/>
      <c r="F10" s="52"/>
      <c r="G10" s="52"/>
      <c r="H10" s="52"/>
      <c r="I10" s="120"/>
      <c r="J10" s="118"/>
    </row>
    <row r="11" spans="2:10" ht="12.75" customHeight="1">
      <c r="B11" s="217" t="s">
        <v>284</v>
      </c>
      <c r="C11" s="218" t="s">
        <v>303</v>
      </c>
      <c r="D11" s="181"/>
      <c r="E11" s="181"/>
      <c r="F11" s="181"/>
      <c r="G11" s="181"/>
      <c r="H11" s="181"/>
      <c r="I11" s="219"/>
      <c r="J11" s="50"/>
    </row>
    <row r="12" spans="2:10" ht="12.75">
      <c r="B12" s="220" t="s">
        <v>285</v>
      </c>
      <c r="C12" s="221" t="s">
        <v>306</v>
      </c>
      <c r="D12" s="186"/>
      <c r="E12" s="186"/>
      <c r="F12" s="186"/>
      <c r="G12" s="186"/>
      <c r="H12" s="186"/>
      <c r="I12" s="222"/>
      <c r="J12" s="50"/>
    </row>
    <row r="13" spans="2:10" ht="12.75">
      <c r="B13" s="220" t="s">
        <v>286</v>
      </c>
      <c r="C13" s="221" t="s">
        <v>307</v>
      </c>
      <c r="D13" s="186"/>
      <c r="E13" s="186"/>
      <c r="F13" s="186"/>
      <c r="G13" s="186"/>
      <c r="H13" s="186"/>
      <c r="I13" s="222"/>
      <c r="J13" s="50"/>
    </row>
    <row r="14" spans="2:10" ht="12.75" customHeight="1">
      <c r="B14" s="220" t="s">
        <v>287</v>
      </c>
      <c r="C14" s="221" t="s">
        <v>308</v>
      </c>
      <c r="D14" s="186"/>
      <c r="E14" s="186"/>
      <c r="F14" s="186"/>
      <c r="G14" s="186"/>
      <c r="H14" s="186"/>
      <c r="I14" s="222"/>
      <c r="J14" s="50"/>
    </row>
    <row r="15" spans="2:10" ht="12.75" customHeight="1">
      <c r="B15" s="220" t="s">
        <v>288</v>
      </c>
      <c r="C15" s="221" t="s">
        <v>56</v>
      </c>
      <c r="D15" s="186"/>
      <c r="E15" s="186"/>
      <c r="F15" s="186"/>
      <c r="G15" s="186"/>
      <c r="H15" s="186"/>
      <c r="I15" s="222"/>
      <c r="J15" s="50"/>
    </row>
    <row r="16" spans="2:10" ht="12.75" customHeight="1">
      <c r="B16" s="220" t="s">
        <v>53</v>
      </c>
      <c r="C16" s="221" t="s">
        <v>150</v>
      </c>
      <c r="D16" s="186"/>
      <c r="E16" s="186"/>
      <c r="F16" s="186"/>
      <c r="G16" s="186"/>
      <c r="H16" s="186"/>
      <c r="I16" s="222"/>
      <c r="J16" s="50"/>
    </row>
    <row r="17" spans="2:10" ht="12.75" customHeight="1">
      <c r="B17" s="32"/>
      <c r="C17" s="121"/>
      <c r="D17" s="52"/>
      <c r="E17" s="52"/>
      <c r="F17" s="52"/>
      <c r="G17" s="52"/>
      <c r="H17" s="52"/>
      <c r="I17" s="72"/>
      <c r="J17" s="272"/>
    </row>
    <row r="18" spans="2:10" ht="15.75" customHeight="1">
      <c r="B18" s="123" t="str">
        <f>"Utlåning till allmänheten ("&amp;'A BR'!B14&amp;")"</f>
        <v>Utlåning till allmänheten (A4)</v>
      </c>
      <c r="D18" s="52"/>
      <c r="E18" s="52"/>
      <c r="F18" s="52"/>
      <c r="G18" s="52"/>
      <c r="H18" s="52"/>
      <c r="I18" s="72"/>
      <c r="J18" s="118"/>
    </row>
    <row r="19" spans="2:10" ht="12.75" customHeight="1">
      <c r="B19" s="217" t="s">
        <v>289</v>
      </c>
      <c r="C19" s="224" t="s">
        <v>305</v>
      </c>
      <c r="D19" s="181"/>
      <c r="E19" s="181"/>
      <c r="F19" s="181"/>
      <c r="G19" s="181"/>
      <c r="H19" s="181"/>
      <c r="I19" s="219"/>
      <c r="J19" s="331"/>
    </row>
    <row r="20" spans="2:10" ht="12.75" customHeight="1">
      <c r="B20" s="220" t="s">
        <v>290</v>
      </c>
      <c r="C20" s="223" t="s">
        <v>69</v>
      </c>
      <c r="D20" s="186"/>
      <c r="E20" s="186"/>
      <c r="F20" s="186"/>
      <c r="G20" s="186"/>
      <c r="H20" s="186"/>
      <c r="I20" s="222"/>
      <c r="J20" s="331"/>
    </row>
    <row r="21" spans="2:10" ht="12.75" customHeight="1">
      <c r="B21" s="220" t="s">
        <v>291</v>
      </c>
      <c r="C21" s="223" t="s">
        <v>48</v>
      </c>
      <c r="D21" s="186"/>
      <c r="E21" s="186"/>
      <c r="F21" s="186"/>
      <c r="G21" s="186"/>
      <c r="H21" s="186"/>
      <c r="I21" s="222"/>
      <c r="J21" s="331"/>
    </row>
    <row r="22" spans="2:10" ht="12.75" customHeight="1">
      <c r="B22" s="217" t="s">
        <v>292</v>
      </c>
      <c r="C22" s="225" t="s">
        <v>70</v>
      </c>
      <c r="D22" s="186"/>
      <c r="E22" s="186"/>
      <c r="F22" s="186"/>
      <c r="G22" s="186"/>
      <c r="H22" s="186"/>
      <c r="I22" s="222"/>
      <c r="J22" s="331"/>
    </row>
    <row r="23" spans="2:10" ht="12.75" customHeight="1">
      <c r="B23" s="220" t="s">
        <v>293</v>
      </c>
      <c r="C23" s="223" t="s">
        <v>47</v>
      </c>
      <c r="D23" s="186"/>
      <c r="E23" s="186"/>
      <c r="F23" s="186"/>
      <c r="G23" s="186"/>
      <c r="H23" s="186"/>
      <c r="I23" s="222"/>
      <c r="J23" s="331"/>
    </row>
    <row r="24" spans="2:10" ht="12.75" customHeight="1">
      <c r="B24" s="220" t="s">
        <v>294</v>
      </c>
      <c r="C24" s="223" t="s">
        <v>71</v>
      </c>
      <c r="D24" s="186"/>
      <c r="E24" s="186"/>
      <c r="F24" s="186"/>
      <c r="G24" s="186"/>
      <c r="H24" s="186"/>
      <c r="I24" s="222"/>
      <c r="J24" s="331"/>
    </row>
    <row r="25" spans="2:10" ht="12.75" customHeight="1">
      <c r="B25" s="217" t="s">
        <v>296</v>
      </c>
      <c r="C25" s="223" t="s">
        <v>316</v>
      </c>
      <c r="D25" s="186"/>
      <c r="E25" s="186"/>
      <c r="F25" s="186"/>
      <c r="G25" s="186"/>
      <c r="H25" s="186"/>
      <c r="I25" s="222"/>
      <c r="J25" s="331"/>
    </row>
    <row r="26" spans="2:10" ht="12.75" customHeight="1">
      <c r="B26" s="220" t="s">
        <v>298</v>
      </c>
      <c r="C26" s="223" t="s">
        <v>587</v>
      </c>
      <c r="D26" s="186"/>
      <c r="E26" s="186"/>
      <c r="F26" s="186"/>
      <c r="G26" s="186"/>
      <c r="H26" s="186"/>
      <c r="I26" s="222"/>
      <c r="J26" s="331"/>
    </row>
    <row r="27" spans="2:10" ht="12.75" customHeight="1">
      <c r="B27" s="220" t="s">
        <v>174</v>
      </c>
      <c r="C27" s="223" t="s">
        <v>72</v>
      </c>
      <c r="D27" s="186"/>
      <c r="E27" s="186"/>
      <c r="F27" s="186"/>
      <c r="G27" s="186"/>
      <c r="H27" s="186"/>
      <c r="I27" s="222"/>
      <c r="J27" s="331"/>
    </row>
    <row r="28" spans="2:10" ht="12.75" customHeight="1">
      <c r="B28" s="217" t="s">
        <v>175</v>
      </c>
      <c r="C28" s="223" t="s">
        <v>57</v>
      </c>
      <c r="D28" s="186"/>
      <c r="E28" s="186"/>
      <c r="F28" s="186"/>
      <c r="G28" s="186"/>
      <c r="H28" s="186"/>
      <c r="I28" s="222"/>
      <c r="J28" s="331"/>
    </row>
    <row r="29" spans="2:10" ht="12.75" customHeight="1">
      <c r="B29" s="32"/>
      <c r="C29" s="125"/>
      <c r="D29" s="52"/>
      <c r="E29" s="52"/>
      <c r="F29" s="52"/>
      <c r="G29" s="52"/>
      <c r="H29" s="52"/>
      <c r="I29" s="72"/>
      <c r="J29" s="166"/>
    </row>
    <row r="30" spans="2:10" ht="15.75" customHeight="1">
      <c r="B30" s="123" t="str">
        <f>"Svenska icke-finansiella företag enligt SNI-kodning ("&amp;B20&amp;")"</f>
        <v>Svenska icke-finansiella företag enligt SNI-kodning (C8)</v>
      </c>
      <c r="D30" s="52"/>
      <c r="E30" s="52"/>
      <c r="F30" s="52"/>
      <c r="G30" s="52"/>
      <c r="H30" s="52"/>
      <c r="I30" s="72"/>
      <c r="J30" s="354"/>
    </row>
    <row r="31" spans="2:10" ht="12.75" customHeight="1">
      <c r="B31" s="217" t="s">
        <v>60</v>
      </c>
      <c r="C31" s="226" t="s">
        <v>374</v>
      </c>
      <c r="D31" s="181"/>
      <c r="E31" s="197"/>
      <c r="F31" s="181"/>
      <c r="G31" s="181"/>
      <c r="H31" s="181"/>
      <c r="I31" s="219"/>
      <c r="J31" s="355"/>
    </row>
    <row r="32" spans="2:12" ht="12.75" customHeight="1">
      <c r="B32" s="220" t="s">
        <v>61</v>
      </c>
      <c r="C32" s="227" t="s">
        <v>375</v>
      </c>
      <c r="D32" s="186"/>
      <c r="E32" s="200"/>
      <c r="F32" s="186"/>
      <c r="G32" s="186"/>
      <c r="H32" s="186"/>
      <c r="I32" s="222"/>
      <c r="J32" s="355"/>
      <c r="L32" s="66"/>
    </row>
    <row r="33" spans="2:10" ht="12.75" customHeight="1">
      <c r="B33" s="220" t="s">
        <v>62</v>
      </c>
      <c r="C33" s="227" t="s">
        <v>376</v>
      </c>
      <c r="D33" s="186"/>
      <c r="E33" s="200"/>
      <c r="F33" s="186"/>
      <c r="G33" s="186"/>
      <c r="H33" s="186"/>
      <c r="I33" s="222"/>
      <c r="J33" s="355"/>
    </row>
    <row r="34" spans="2:10" ht="12.75" customHeight="1">
      <c r="B34" s="217" t="s">
        <v>63</v>
      </c>
      <c r="C34" s="227" t="s">
        <v>377</v>
      </c>
      <c r="D34" s="186"/>
      <c r="E34" s="200"/>
      <c r="F34" s="186"/>
      <c r="G34" s="186"/>
      <c r="H34" s="186"/>
      <c r="I34" s="222"/>
      <c r="J34" s="355"/>
    </row>
    <row r="35" spans="2:10" ht="12.75" customHeight="1">
      <c r="B35" s="220" t="s">
        <v>64</v>
      </c>
      <c r="C35" s="227" t="s">
        <v>378</v>
      </c>
      <c r="D35" s="186"/>
      <c r="E35" s="200"/>
      <c r="F35" s="186"/>
      <c r="G35" s="186"/>
      <c r="H35" s="186"/>
      <c r="I35" s="222"/>
      <c r="J35" s="355"/>
    </row>
    <row r="36" spans="2:10" ht="12.75" customHeight="1">
      <c r="B36" s="220" t="s">
        <v>65</v>
      </c>
      <c r="C36" s="227" t="s">
        <v>73</v>
      </c>
      <c r="D36" s="186"/>
      <c r="E36" s="200"/>
      <c r="F36" s="186"/>
      <c r="G36" s="186"/>
      <c r="H36" s="186"/>
      <c r="I36" s="222"/>
      <c r="J36" s="355"/>
    </row>
    <row r="37" spans="2:10" ht="12.75" customHeight="1">
      <c r="B37" s="217" t="s">
        <v>66</v>
      </c>
      <c r="C37" s="324" t="s">
        <v>379</v>
      </c>
      <c r="D37" s="181"/>
      <c r="E37" s="197"/>
      <c r="F37" s="181"/>
      <c r="G37" s="181"/>
      <c r="H37" s="181"/>
      <c r="I37" s="219"/>
      <c r="J37" s="355"/>
    </row>
    <row r="38" spans="2:10" ht="12.75" customHeight="1">
      <c r="B38" s="220" t="s">
        <v>74</v>
      </c>
      <c r="C38" s="227" t="s">
        <v>380</v>
      </c>
      <c r="D38" s="186"/>
      <c r="E38" s="200"/>
      <c r="F38" s="186"/>
      <c r="G38" s="186"/>
      <c r="H38" s="186"/>
      <c r="I38" s="222"/>
      <c r="J38" s="355"/>
    </row>
    <row r="39" spans="2:10" ht="12.75" customHeight="1">
      <c r="B39" s="220" t="s">
        <v>75</v>
      </c>
      <c r="C39" s="227" t="s">
        <v>381</v>
      </c>
      <c r="D39" s="186"/>
      <c r="E39" s="200"/>
      <c r="F39" s="186"/>
      <c r="G39" s="186"/>
      <c r="H39" s="186"/>
      <c r="I39" s="222"/>
      <c r="J39" s="355"/>
    </row>
    <row r="40" spans="2:10" ht="12.75" customHeight="1">
      <c r="B40" s="217" t="s">
        <v>76</v>
      </c>
      <c r="C40" s="227" t="s">
        <v>382</v>
      </c>
      <c r="D40" s="181"/>
      <c r="E40" s="197"/>
      <c r="F40" s="181"/>
      <c r="G40" s="181"/>
      <c r="H40" s="181"/>
      <c r="I40" s="219"/>
      <c r="J40" s="355"/>
    </row>
    <row r="41" spans="2:10" ht="12.75" customHeight="1">
      <c r="B41" s="220" t="s">
        <v>77</v>
      </c>
      <c r="C41" s="227" t="s">
        <v>383</v>
      </c>
      <c r="D41" s="181"/>
      <c r="E41" s="197"/>
      <c r="F41" s="181"/>
      <c r="G41" s="181"/>
      <c r="H41" s="181"/>
      <c r="I41" s="219"/>
      <c r="J41" s="355"/>
    </row>
    <row r="42" spans="2:10" ht="12.75" customHeight="1">
      <c r="B42" s="220" t="s">
        <v>78</v>
      </c>
      <c r="C42" s="227" t="s">
        <v>384</v>
      </c>
      <c r="D42" s="181"/>
      <c r="E42" s="197"/>
      <c r="F42" s="181"/>
      <c r="G42" s="181"/>
      <c r="H42" s="181"/>
      <c r="I42" s="219"/>
      <c r="J42" s="355"/>
    </row>
    <row r="43" spans="2:10" ht="12.75" customHeight="1">
      <c r="B43" s="217" t="s">
        <v>79</v>
      </c>
      <c r="C43" s="227" t="s">
        <v>385</v>
      </c>
      <c r="J43" s="331"/>
    </row>
    <row r="44" spans="2:10" ht="12.75" customHeight="1">
      <c r="B44" s="220" t="s">
        <v>80</v>
      </c>
      <c r="C44" s="227" t="s">
        <v>386</v>
      </c>
      <c r="D44" s="186"/>
      <c r="E44" s="200"/>
      <c r="F44" s="186"/>
      <c r="G44" s="186"/>
      <c r="H44" s="186"/>
      <c r="I44" s="222"/>
      <c r="J44" s="355"/>
    </row>
    <row r="45" spans="2:10" ht="12.75" customHeight="1">
      <c r="B45" s="220" t="s">
        <v>81</v>
      </c>
      <c r="C45" s="227" t="s">
        <v>387</v>
      </c>
      <c r="D45" s="186"/>
      <c r="E45" s="200"/>
      <c r="F45" s="186"/>
      <c r="G45" s="186"/>
      <c r="H45" s="186"/>
      <c r="I45" s="222"/>
      <c r="J45" s="355"/>
    </row>
    <row r="46" spans="2:10" ht="12.75" customHeight="1">
      <c r="B46" s="217" t="s">
        <v>82</v>
      </c>
      <c r="C46" s="227" t="s">
        <v>388</v>
      </c>
      <c r="D46" s="186"/>
      <c r="E46" s="200"/>
      <c r="F46" s="186"/>
      <c r="G46" s="186"/>
      <c r="H46" s="186"/>
      <c r="I46" s="222"/>
      <c r="J46" s="355"/>
    </row>
    <row r="47" spans="2:10" ht="12.75" customHeight="1">
      <c r="B47" s="220" t="s">
        <v>83</v>
      </c>
      <c r="C47" s="227" t="s">
        <v>389</v>
      </c>
      <c r="D47" s="186"/>
      <c r="E47" s="200"/>
      <c r="F47" s="186"/>
      <c r="G47" s="186"/>
      <c r="H47" s="186"/>
      <c r="I47" s="222"/>
      <c r="J47" s="355"/>
    </row>
    <row r="48" spans="2:10" ht="12.75" customHeight="1">
      <c r="B48" s="220" t="s">
        <v>84</v>
      </c>
      <c r="C48" s="227" t="s">
        <v>390</v>
      </c>
      <c r="D48" s="186"/>
      <c r="E48" s="200"/>
      <c r="F48" s="186"/>
      <c r="G48" s="186"/>
      <c r="H48" s="186"/>
      <c r="I48" s="222"/>
      <c r="J48" s="355"/>
    </row>
    <row r="49" spans="2:10" ht="12.75" customHeight="1">
      <c r="B49" s="217" t="s">
        <v>85</v>
      </c>
      <c r="C49" s="227" t="s">
        <v>391</v>
      </c>
      <c r="D49" s="186"/>
      <c r="E49" s="200"/>
      <c r="F49" s="186"/>
      <c r="G49" s="186"/>
      <c r="H49" s="186"/>
      <c r="I49" s="222"/>
      <c r="J49" s="355"/>
    </row>
    <row r="50" spans="2:10" ht="12.75" customHeight="1">
      <c r="B50" s="220" t="s">
        <v>86</v>
      </c>
      <c r="C50" s="227" t="s">
        <v>392</v>
      </c>
      <c r="D50" s="186"/>
      <c r="E50" s="200"/>
      <c r="F50" s="186"/>
      <c r="G50" s="186"/>
      <c r="H50" s="186"/>
      <c r="I50" s="222"/>
      <c r="J50" s="355"/>
    </row>
    <row r="51" spans="2:10" ht="12.75" customHeight="1">
      <c r="B51" s="220" t="s">
        <v>87</v>
      </c>
      <c r="C51" s="221" t="s">
        <v>393</v>
      </c>
      <c r="D51" s="186"/>
      <c r="E51" s="200"/>
      <c r="F51" s="186"/>
      <c r="G51" s="186"/>
      <c r="H51" s="186"/>
      <c r="I51" s="222"/>
      <c r="J51" s="355"/>
    </row>
    <row r="52" spans="2:10" ht="12.75" customHeight="1">
      <c r="B52" s="217" t="s">
        <v>88</v>
      </c>
      <c r="C52" s="221" t="str">
        <f>"Övrigt, ej fördelat max 10 % av "&amp;B20&amp;" (för VP-bolag 100% av "&amp;B20&amp;")"</f>
        <v>Övrigt, ej fördelat max 10 % av C8 (för VP-bolag 100% av C8)</v>
      </c>
      <c r="D52" s="186"/>
      <c r="E52" s="200"/>
      <c r="F52" s="186"/>
      <c r="G52" s="186"/>
      <c r="H52" s="294"/>
      <c r="I52" s="283"/>
      <c r="J52" s="355"/>
    </row>
    <row r="53" spans="2:10" ht="12.75" customHeight="1">
      <c r="B53" s="117"/>
      <c r="C53" s="125"/>
      <c r="D53" s="52"/>
      <c r="E53" s="126"/>
      <c r="F53" s="52"/>
      <c r="G53" s="52"/>
      <c r="H53" s="52"/>
      <c r="I53" s="127"/>
      <c r="J53" s="166"/>
    </row>
    <row r="54" spans="2:10" ht="15.75" customHeight="1">
      <c r="B54" s="123" t="str">
        <f>"Utlåning till allmänheten avseende värdepappershandel ("&amp;'A BR'!B14&amp;")"</f>
        <v>Utlåning till allmänheten avseende värdepappershandel (A4)</v>
      </c>
      <c r="D54" s="52"/>
      <c r="E54" s="126"/>
      <c r="F54" s="52"/>
      <c r="G54" s="52"/>
      <c r="H54" s="52"/>
      <c r="I54" s="127"/>
      <c r="J54" s="356"/>
    </row>
    <row r="55" spans="2:10" ht="12.75" customHeight="1">
      <c r="B55" s="217" t="s">
        <v>89</v>
      </c>
      <c r="C55" s="224" t="s">
        <v>301</v>
      </c>
      <c r="D55" s="181"/>
      <c r="E55" s="197"/>
      <c r="F55" s="181"/>
      <c r="G55" s="181"/>
      <c r="H55" s="181"/>
      <c r="I55" s="219"/>
      <c r="J55" s="355"/>
    </row>
    <row r="56" spans="2:10" ht="12.75" customHeight="1">
      <c r="B56" s="220" t="s">
        <v>90</v>
      </c>
      <c r="C56" s="223" t="s">
        <v>333</v>
      </c>
      <c r="D56" s="186"/>
      <c r="E56" s="200"/>
      <c r="F56" s="186"/>
      <c r="G56" s="186"/>
      <c r="H56" s="186"/>
      <c r="I56" s="222"/>
      <c r="J56" s="355"/>
    </row>
    <row r="57" spans="2:10" ht="12.75" customHeight="1">
      <c r="B57" s="117"/>
      <c r="C57" s="52"/>
      <c r="D57" s="52"/>
      <c r="E57" s="126"/>
      <c r="F57" s="52"/>
      <c r="G57" s="52"/>
      <c r="H57" s="52"/>
      <c r="I57" s="127"/>
      <c r="J57" s="357"/>
    </row>
    <row r="58" spans="2:10" ht="15.75" customHeight="1">
      <c r="B58" s="119" t="str">
        <f>"Aktier och andelar, övriga ("&amp;'A BR'!B16&amp;")"</f>
        <v>Aktier och andelar, övriga (A6)</v>
      </c>
      <c r="D58" s="52"/>
      <c r="E58" s="126"/>
      <c r="F58" s="52"/>
      <c r="G58" s="52"/>
      <c r="H58" s="52"/>
      <c r="I58" s="127"/>
      <c r="J58" s="356"/>
    </row>
    <row r="59" spans="2:10" ht="12.75" customHeight="1">
      <c r="B59" s="411" t="s">
        <v>91</v>
      </c>
      <c r="C59" s="412" t="s">
        <v>464</v>
      </c>
      <c r="D59" s="181"/>
      <c r="E59" s="197"/>
      <c r="F59" s="181"/>
      <c r="G59" s="181"/>
      <c r="H59" s="181"/>
      <c r="I59" s="219"/>
      <c r="J59" s="332"/>
    </row>
    <row r="60" spans="2:10" ht="12.75" customHeight="1">
      <c r="B60" s="411" t="s">
        <v>92</v>
      </c>
      <c r="C60" s="412" t="s">
        <v>311</v>
      </c>
      <c r="D60" s="181"/>
      <c r="E60" s="197"/>
      <c r="F60" s="181"/>
      <c r="G60" s="181"/>
      <c r="H60" s="181"/>
      <c r="I60" s="219"/>
      <c r="J60" s="332"/>
    </row>
    <row r="61" spans="2:10" ht="12.75" customHeight="1">
      <c r="B61" s="411" t="s">
        <v>93</v>
      </c>
      <c r="C61" s="412" t="s">
        <v>465</v>
      </c>
      <c r="D61" s="181"/>
      <c r="E61" s="197"/>
      <c r="F61" s="181"/>
      <c r="G61" s="181"/>
      <c r="H61" s="181"/>
      <c r="I61" s="219"/>
      <c r="J61" s="332"/>
    </row>
    <row r="62" spans="2:10" ht="12.75" customHeight="1">
      <c r="B62" s="411" t="s">
        <v>94</v>
      </c>
      <c r="C62" s="412" t="s">
        <v>466</v>
      </c>
      <c r="D62" s="181"/>
      <c r="E62" s="197"/>
      <c r="F62" s="181"/>
      <c r="G62" s="181"/>
      <c r="H62" s="181"/>
      <c r="I62" s="219"/>
      <c r="J62" s="332"/>
    </row>
    <row r="63" spans="2:10" ht="12.75" customHeight="1">
      <c r="B63" s="411" t="s">
        <v>95</v>
      </c>
      <c r="C63" s="413" t="s">
        <v>299</v>
      </c>
      <c r="D63" s="186"/>
      <c r="E63" s="200"/>
      <c r="F63" s="186"/>
      <c r="G63" s="186"/>
      <c r="H63" s="186"/>
      <c r="I63" s="222"/>
      <c r="J63" s="332"/>
    </row>
    <row r="64" spans="2:10" ht="12.75" customHeight="1">
      <c r="B64" s="414"/>
      <c r="C64" s="415"/>
      <c r="D64" s="52"/>
      <c r="E64" s="126"/>
      <c r="F64" s="52"/>
      <c r="G64" s="52"/>
      <c r="H64" s="52"/>
      <c r="I64" s="72"/>
      <c r="J64" s="358"/>
    </row>
    <row r="65" spans="2:10" ht="12.75" customHeight="1">
      <c r="B65" s="416" t="s">
        <v>467</v>
      </c>
      <c r="C65" s="415"/>
      <c r="D65" s="52"/>
      <c r="E65" s="126"/>
      <c r="F65" s="52"/>
      <c r="G65" s="52"/>
      <c r="H65" s="52"/>
      <c r="I65" s="72"/>
      <c r="J65" s="358"/>
    </row>
    <row r="66" spans="2:10" ht="12.75" customHeight="1">
      <c r="B66" s="411" t="s">
        <v>96</v>
      </c>
      <c r="C66" s="412" t="s">
        <v>468</v>
      </c>
      <c r="D66" s="181"/>
      <c r="E66" s="197"/>
      <c r="F66" s="181"/>
      <c r="G66" s="181"/>
      <c r="H66" s="181"/>
      <c r="I66" s="219"/>
      <c r="J66" s="332"/>
    </row>
    <row r="67" spans="2:10" ht="12.75" customHeight="1">
      <c r="B67" s="411" t="s">
        <v>97</v>
      </c>
      <c r="C67" s="412" t="s">
        <v>469</v>
      </c>
      <c r="D67" s="181"/>
      <c r="E67" s="197"/>
      <c r="F67" s="181"/>
      <c r="G67" s="181"/>
      <c r="H67" s="181"/>
      <c r="I67" s="219"/>
      <c r="J67" s="332"/>
    </row>
    <row r="68" spans="2:10" ht="12.75" customHeight="1">
      <c r="B68" s="411" t="s">
        <v>98</v>
      </c>
      <c r="C68" s="412" t="s">
        <v>470</v>
      </c>
      <c r="D68" s="181"/>
      <c r="E68" s="197"/>
      <c r="F68" s="181"/>
      <c r="G68" s="181"/>
      <c r="H68" s="181"/>
      <c r="I68" s="219"/>
      <c r="J68" s="332"/>
    </row>
    <row r="69" spans="2:10" ht="12.75" customHeight="1">
      <c r="B69" s="414"/>
      <c r="C69" s="415"/>
      <c r="D69" s="52"/>
      <c r="E69" s="126"/>
      <c r="F69" s="52"/>
      <c r="G69" s="52"/>
      <c r="H69" s="52"/>
      <c r="I69" s="72"/>
      <c r="J69" s="358"/>
    </row>
    <row r="70" spans="2:10" ht="15.75" customHeight="1">
      <c r="B70" s="129" t="str">
        <f>"Materiella tillgångar ("&amp;'A BR'!B22&amp;")"</f>
        <v>Materiella tillgångar (A12)</v>
      </c>
      <c r="D70" s="52"/>
      <c r="E70" s="126"/>
      <c r="F70" s="52"/>
      <c r="G70" s="52"/>
      <c r="H70" s="52"/>
      <c r="I70" s="122"/>
      <c r="J70" s="356"/>
    </row>
    <row r="71" spans="2:10" ht="12.75" customHeight="1">
      <c r="B71" s="411" t="s">
        <v>99</v>
      </c>
      <c r="C71" s="232" t="s">
        <v>295</v>
      </c>
      <c r="D71" s="181"/>
      <c r="E71" s="197"/>
      <c r="F71" s="181"/>
      <c r="G71" s="181"/>
      <c r="H71" s="181"/>
      <c r="I71" s="233"/>
      <c r="J71" s="332"/>
    </row>
    <row r="72" spans="2:10" ht="12.75" customHeight="1">
      <c r="B72" s="417" t="s">
        <v>100</v>
      </c>
      <c r="C72" s="234" t="s">
        <v>297</v>
      </c>
      <c r="D72" s="186"/>
      <c r="E72" s="208"/>
      <c r="F72" s="186"/>
      <c r="G72" s="186"/>
      <c r="H72" s="186"/>
      <c r="I72" s="228"/>
      <c r="J72" s="359"/>
    </row>
    <row r="73" spans="2:10" ht="12.75" customHeight="1">
      <c r="B73" s="417" t="s">
        <v>101</v>
      </c>
      <c r="C73" s="221" t="s">
        <v>42</v>
      </c>
      <c r="D73" s="186"/>
      <c r="E73" s="208"/>
      <c r="F73" s="186"/>
      <c r="G73" s="186"/>
      <c r="H73" s="186"/>
      <c r="I73" s="231"/>
      <c r="J73" s="359"/>
    </row>
    <row r="74" spans="2:10" ht="12.75" customHeight="1">
      <c r="B74" s="411" t="s">
        <v>102</v>
      </c>
      <c r="C74" s="221" t="s">
        <v>327</v>
      </c>
      <c r="D74" s="186"/>
      <c r="E74" s="186"/>
      <c r="F74" s="186"/>
      <c r="G74" s="186"/>
      <c r="H74" s="186"/>
      <c r="I74" s="231"/>
      <c r="J74" s="332"/>
    </row>
    <row r="75" spans="2:10" ht="12.75" customHeight="1">
      <c r="B75" s="417" t="s">
        <v>103</v>
      </c>
      <c r="C75" s="221" t="s">
        <v>43</v>
      </c>
      <c r="D75" s="186"/>
      <c r="E75" s="186"/>
      <c r="F75" s="186"/>
      <c r="G75" s="186"/>
      <c r="H75" s="186"/>
      <c r="I75" s="231"/>
      <c r="J75" s="359"/>
    </row>
    <row r="76" spans="2:10" ht="12.75" customHeight="1">
      <c r="B76" s="414"/>
      <c r="C76" s="121"/>
      <c r="D76" s="52"/>
      <c r="E76" s="52"/>
      <c r="F76" s="52"/>
      <c r="G76" s="52"/>
      <c r="H76" s="52"/>
      <c r="I76" s="371"/>
      <c r="J76" s="376"/>
    </row>
    <row r="77" spans="2:10" ht="12.75" customHeight="1">
      <c r="B77" s="416" t="s">
        <v>436</v>
      </c>
      <c r="D77" s="16"/>
      <c r="E77" s="16"/>
      <c r="F77" s="16"/>
      <c r="G77" s="16"/>
      <c r="H77" s="16"/>
      <c r="I77" s="82"/>
      <c r="J77" s="372"/>
    </row>
    <row r="78" spans="2:10" ht="12.75" customHeight="1">
      <c r="B78" s="411" t="s">
        <v>104</v>
      </c>
      <c r="C78" s="235" t="s">
        <v>303</v>
      </c>
      <c r="D78" s="181"/>
      <c r="E78" s="181"/>
      <c r="F78" s="181"/>
      <c r="G78" s="181"/>
      <c r="H78" s="181"/>
      <c r="I78" s="219"/>
      <c r="J78" s="373"/>
    </row>
    <row r="79" spans="2:10" ht="12.75" customHeight="1">
      <c r="B79" s="417" t="s">
        <v>108</v>
      </c>
      <c r="C79" s="236" t="s">
        <v>306</v>
      </c>
      <c r="D79" s="186"/>
      <c r="E79" s="186"/>
      <c r="F79" s="186"/>
      <c r="G79" s="186"/>
      <c r="H79" s="186"/>
      <c r="I79" s="222"/>
      <c r="J79" s="373"/>
    </row>
    <row r="80" spans="2:10" ht="12.75" customHeight="1">
      <c r="B80" s="411" t="s">
        <v>109</v>
      </c>
      <c r="C80" s="236" t="s">
        <v>307</v>
      </c>
      <c r="D80" s="186"/>
      <c r="E80" s="186"/>
      <c r="F80" s="186"/>
      <c r="G80" s="186"/>
      <c r="H80" s="186"/>
      <c r="I80" s="222"/>
      <c r="J80" s="373"/>
    </row>
    <row r="81" spans="1:10" ht="12.75" customHeight="1">
      <c r="A81" s="374"/>
      <c r="B81" s="417" t="s">
        <v>110</v>
      </c>
      <c r="C81" s="236" t="s">
        <v>308</v>
      </c>
      <c r="D81" s="186"/>
      <c r="E81" s="186"/>
      <c r="F81" s="186"/>
      <c r="G81" s="186"/>
      <c r="H81" s="186"/>
      <c r="I81" s="222"/>
      <c r="J81" s="373"/>
    </row>
    <row r="82" spans="1:10" ht="12.75" customHeight="1">
      <c r="A82" s="374"/>
      <c r="B82" s="411" t="s">
        <v>111</v>
      </c>
      <c r="C82" s="236" t="s">
        <v>56</v>
      </c>
      <c r="D82" s="186"/>
      <c r="E82" s="186"/>
      <c r="F82" s="186"/>
      <c r="G82" s="186"/>
      <c r="H82" s="186"/>
      <c r="I82" s="222"/>
      <c r="J82" s="373"/>
    </row>
    <row r="83" spans="1:10" ht="12.75" customHeight="1">
      <c r="A83" s="374"/>
      <c r="B83" s="417" t="s">
        <v>112</v>
      </c>
      <c r="C83" s="236" t="s">
        <v>150</v>
      </c>
      <c r="D83" s="186"/>
      <c r="E83" s="186"/>
      <c r="F83" s="186"/>
      <c r="G83" s="186"/>
      <c r="H83" s="186"/>
      <c r="I83" s="222"/>
      <c r="J83" s="373"/>
    </row>
    <row r="84" spans="1:10" ht="12.75" customHeight="1">
      <c r="A84" s="374"/>
      <c r="B84" s="418"/>
      <c r="C84" s="130"/>
      <c r="D84" s="16"/>
      <c r="E84" s="16"/>
      <c r="F84" s="16"/>
      <c r="G84" s="16"/>
      <c r="H84" s="16"/>
      <c r="I84" s="82"/>
      <c r="J84" s="375"/>
    </row>
    <row r="85" spans="1:10" ht="12.75" customHeight="1">
      <c r="A85" s="374"/>
      <c r="B85" s="416" t="s">
        <v>436</v>
      </c>
      <c r="D85" s="16"/>
      <c r="E85" s="16"/>
      <c r="F85" s="16"/>
      <c r="G85" s="16"/>
      <c r="H85" s="16"/>
      <c r="I85" s="82"/>
      <c r="J85" s="372"/>
    </row>
    <row r="86" spans="1:10" ht="12.75" customHeight="1">
      <c r="A86" s="374"/>
      <c r="B86" s="411" t="s">
        <v>113</v>
      </c>
      <c r="C86" s="235" t="s">
        <v>305</v>
      </c>
      <c r="D86" s="181"/>
      <c r="E86" s="181"/>
      <c r="F86" s="181"/>
      <c r="G86" s="181"/>
      <c r="H86" s="181"/>
      <c r="I86" s="219"/>
      <c r="J86" s="373"/>
    </row>
    <row r="87" spans="1:10" ht="12.75" customHeight="1">
      <c r="A87" s="374"/>
      <c r="B87" s="411" t="s">
        <v>114</v>
      </c>
      <c r="C87" s="236" t="s">
        <v>69</v>
      </c>
      <c r="D87" s="186"/>
      <c r="E87" s="186"/>
      <c r="F87" s="186"/>
      <c r="G87" s="186"/>
      <c r="H87" s="186"/>
      <c r="I87" s="222"/>
      <c r="J87" s="373"/>
    </row>
    <row r="88" spans="1:10" ht="12.75" customHeight="1">
      <c r="A88" s="374"/>
      <c r="B88" s="411" t="s">
        <v>115</v>
      </c>
      <c r="C88" s="236" t="s">
        <v>48</v>
      </c>
      <c r="D88" s="186"/>
      <c r="E88" s="186"/>
      <c r="F88" s="186"/>
      <c r="G88" s="186"/>
      <c r="H88" s="186"/>
      <c r="I88" s="222"/>
      <c r="J88" s="373"/>
    </row>
    <row r="89" spans="1:10" ht="12.75" customHeight="1">
      <c r="A89" s="374"/>
      <c r="B89" s="411" t="s">
        <v>116</v>
      </c>
      <c r="C89" s="186" t="s">
        <v>70</v>
      </c>
      <c r="D89" s="186"/>
      <c r="E89" s="186"/>
      <c r="F89" s="186"/>
      <c r="G89" s="186"/>
      <c r="H89" s="186"/>
      <c r="I89" s="222"/>
      <c r="J89" s="373"/>
    </row>
    <row r="90" spans="1:10" ht="12.75" customHeight="1">
      <c r="A90" s="374"/>
      <c r="B90" s="411" t="s">
        <v>117</v>
      </c>
      <c r="C90" s="236" t="s">
        <v>47</v>
      </c>
      <c r="D90" s="186"/>
      <c r="E90" s="186"/>
      <c r="F90" s="186"/>
      <c r="G90" s="186"/>
      <c r="H90" s="186"/>
      <c r="I90" s="222"/>
      <c r="J90" s="373"/>
    </row>
    <row r="91" spans="1:10" ht="12.75" customHeight="1">
      <c r="A91" s="374"/>
      <c r="B91" s="411" t="s">
        <v>118</v>
      </c>
      <c r="C91" s="236" t="s">
        <v>71</v>
      </c>
      <c r="D91" s="186"/>
      <c r="E91" s="186"/>
      <c r="F91" s="186"/>
      <c r="G91" s="186"/>
      <c r="H91" s="186"/>
      <c r="I91" s="222"/>
      <c r="J91" s="373"/>
    </row>
    <row r="92" spans="1:10" ht="12.75" customHeight="1">
      <c r="A92" s="374"/>
      <c r="B92" s="411" t="s">
        <v>119</v>
      </c>
      <c r="C92" s="236" t="s">
        <v>316</v>
      </c>
      <c r="D92" s="186"/>
      <c r="E92" s="186"/>
      <c r="F92" s="186"/>
      <c r="G92" s="186"/>
      <c r="H92" s="186"/>
      <c r="I92" s="222"/>
      <c r="J92" s="373"/>
    </row>
    <row r="93" spans="1:10" ht="12.75" customHeight="1">
      <c r="A93" s="374"/>
      <c r="B93" s="411" t="s">
        <v>120</v>
      </c>
      <c r="C93" s="223" t="s">
        <v>587</v>
      </c>
      <c r="D93" s="186"/>
      <c r="E93" s="186"/>
      <c r="F93" s="186"/>
      <c r="G93" s="186"/>
      <c r="H93" s="186"/>
      <c r="I93" s="222"/>
      <c r="J93" s="373"/>
    </row>
    <row r="94" spans="1:10" ht="12.75" customHeight="1">
      <c r="A94" s="374"/>
      <c r="B94" s="411" t="s">
        <v>121</v>
      </c>
      <c r="C94" s="236" t="s">
        <v>72</v>
      </c>
      <c r="D94" s="186"/>
      <c r="E94" s="186"/>
      <c r="F94" s="186"/>
      <c r="G94" s="186"/>
      <c r="H94" s="186"/>
      <c r="I94" s="222"/>
      <c r="J94" s="373"/>
    </row>
    <row r="95" spans="1:10" ht="12.75" customHeight="1">
      <c r="A95" s="374"/>
      <c r="B95" s="411" t="s">
        <v>122</v>
      </c>
      <c r="C95" s="236" t="s">
        <v>57</v>
      </c>
      <c r="D95" s="186"/>
      <c r="E95" s="186"/>
      <c r="F95" s="186"/>
      <c r="G95" s="186"/>
      <c r="H95" s="186"/>
      <c r="I95" s="222"/>
      <c r="J95" s="373"/>
    </row>
    <row r="96" spans="2:10" ht="12.75" customHeight="1">
      <c r="B96" s="414"/>
      <c r="C96" s="121"/>
      <c r="D96" s="52"/>
      <c r="E96" s="52"/>
      <c r="F96" s="52"/>
      <c r="G96" s="52"/>
      <c r="H96" s="52"/>
      <c r="I96" s="371"/>
      <c r="J96" s="376"/>
    </row>
    <row r="97" spans="2:10" ht="15.75">
      <c r="B97" s="419" t="str">
        <f>"Övriga tillgångar ("&amp;'A BR'!B24&amp;")"</f>
        <v>Övriga tillgångar (A14)</v>
      </c>
      <c r="D97" s="52"/>
      <c r="E97" s="52"/>
      <c r="F97" s="52"/>
      <c r="G97" s="52"/>
      <c r="H97" s="52"/>
      <c r="I97" s="122"/>
      <c r="J97" s="118"/>
    </row>
    <row r="98" spans="2:10" ht="12.75" customHeight="1">
      <c r="B98" s="411" t="s">
        <v>454</v>
      </c>
      <c r="C98" s="218" t="s">
        <v>311</v>
      </c>
      <c r="D98" s="181"/>
      <c r="E98" s="181"/>
      <c r="F98" s="181"/>
      <c r="G98" s="181"/>
      <c r="H98" s="181"/>
      <c r="I98" s="230"/>
      <c r="J98" s="332"/>
    </row>
    <row r="99" spans="2:10" ht="12.75" customHeight="1">
      <c r="B99" s="411" t="s">
        <v>123</v>
      </c>
      <c r="C99" s="221" t="s">
        <v>312</v>
      </c>
      <c r="D99" s="186"/>
      <c r="E99" s="186"/>
      <c r="F99" s="186"/>
      <c r="G99" s="186"/>
      <c r="H99" s="186"/>
      <c r="I99" s="231"/>
      <c r="J99" s="332"/>
    </row>
    <row r="100" spans="2:10" ht="12.75" customHeight="1">
      <c r="B100" s="411" t="s">
        <v>124</v>
      </c>
      <c r="C100" s="221" t="s">
        <v>313</v>
      </c>
      <c r="D100" s="186"/>
      <c r="E100" s="186"/>
      <c r="F100" s="186"/>
      <c r="G100" s="186"/>
      <c r="H100" s="186"/>
      <c r="I100" s="231"/>
      <c r="J100" s="332"/>
    </row>
    <row r="101" spans="2:10" ht="12.75" customHeight="1">
      <c r="B101" s="411" t="s">
        <v>125</v>
      </c>
      <c r="C101" s="221" t="s">
        <v>319</v>
      </c>
      <c r="D101" s="186"/>
      <c r="E101" s="186"/>
      <c r="F101" s="186"/>
      <c r="G101" s="186"/>
      <c r="H101" s="186"/>
      <c r="I101" s="237"/>
      <c r="J101" s="332"/>
    </row>
    <row r="102" spans="2:10" ht="12.75" customHeight="1">
      <c r="B102" s="32"/>
      <c r="C102" s="121"/>
      <c r="D102" s="52"/>
      <c r="E102" s="52"/>
      <c r="F102" s="52"/>
      <c r="G102" s="52"/>
      <c r="H102" s="52"/>
      <c r="I102" s="78"/>
      <c r="J102" s="166"/>
    </row>
    <row r="103" spans="2:10" ht="15.75" customHeight="1">
      <c r="B103" s="129" t="s">
        <v>394</v>
      </c>
      <c r="D103" s="52"/>
      <c r="E103" s="52"/>
      <c r="F103" s="52"/>
      <c r="G103" s="52"/>
      <c r="H103" s="52"/>
      <c r="I103" s="72"/>
      <c r="J103" s="360"/>
    </row>
    <row r="104" spans="2:10" ht="15.75">
      <c r="B104" s="132" t="str">
        <f>"samt poster inom linjen ("&amp;'A BR'!B13&amp;", "&amp;'A BR'!B14&amp;", "&amp;'A BR'!B24&amp;")"</f>
        <v>samt poster inom linjen (A3, A4, A14)</v>
      </c>
      <c r="D104" s="52"/>
      <c r="E104" s="52"/>
      <c r="F104" s="52"/>
      <c r="G104" s="52"/>
      <c r="H104" s="52"/>
      <c r="I104" s="72"/>
      <c r="J104" s="360"/>
    </row>
    <row r="105" spans="2:10" ht="3.75" customHeight="1">
      <c r="B105" s="132"/>
      <c r="D105" s="52"/>
      <c r="E105" s="52"/>
      <c r="F105" s="52"/>
      <c r="G105" s="52"/>
      <c r="H105" s="52"/>
      <c r="I105" s="72"/>
      <c r="J105" s="360"/>
    </row>
    <row r="106" spans="2:10" ht="12.75" customHeight="1">
      <c r="B106" s="414"/>
      <c r="C106" s="414" t="s">
        <v>471</v>
      </c>
      <c r="D106" s="52"/>
      <c r="E106" s="52"/>
      <c r="F106" s="52"/>
      <c r="G106" s="52"/>
      <c r="H106" s="52"/>
      <c r="I106" s="72"/>
      <c r="J106" s="354"/>
    </row>
    <row r="107" spans="2:10" ht="12.75" customHeight="1">
      <c r="B107" s="411" t="s">
        <v>126</v>
      </c>
      <c r="C107" s="421" t="s">
        <v>472</v>
      </c>
      <c r="D107" s="181"/>
      <c r="E107" s="181"/>
      <c r="F107" s="181"/>
      <c r="G107" s="181"/>
      <c r="H107" s="181"/>
      <c r="I107" s="219"/>
      <c r="J107" s="334"/>
    </row>
    <row r="108" spans="2:10" ht="12.75" customHeight="1">
      <c r="B108" s="411" t="s">
        <v>127</v>
      </c>
      <c r="C108" s="421" t="s">
        <v>473</v>
      </c>
      <c r="D108" s="181"/>
      <c r="E108" s="181"/>
      <c r="F108" s="181"/>
      <c r="G108" s="181"/>
      <c r="H108" s="181"/>
      <c r="I108" s="219"/>
      <c r="J108" s="334"/>
    </row>
    <row r="109" spans="2:10" ht="12.75" customHeight="1">
      <c r="B109" s="411" t="s">
        <v>128</v>
      </c>
      <c r="C109" s="421" t="s">
        <v>474</v>
      </c>
      <c r="D109" s="181"/>
      <c r="E109" s="181"/>
      <c r="F109" s="181"/>
      <c r="G109" s="181"/>
      <c r="H109" s="181"/>
      <c r="I109" s="219"/>
      <c r="J109" s="334"/>
    </row>
    <row r="110" spans="2:10" ht="12.75" customHeight="1">
      <c r="B110" s="32"/>
      <c r="C110" s="121"/>
      <c r="D110" s="52"/>
      <c r="E110" s="52"/>
      <c r="F110" s="52"/>
      <c r="G110" s="52"/>
      <c r="H110" s="52"/>
      <c r="I110" s="72"/>
      <c r="J110" s="420"/>
    </row>
    <row r="111" spans="1:10" ht="15.75">
      <c r="A111" s="431"/>
      <c r="B111" s="132"/>
      <c r="C111" s="32" t="s">
        <v>2</v>
      </c>
      <c r="D111" s="52"/>
      <c r="E111" s="52"/>
      <c r="F111" s="52"/>
      <c r="G111" s="52"/>
      <c r="H111" s="52"/>
      <c r="I111" s="72"/>
      <c r="J111" s="360"/>
    </row>
    <row r="112" spans="1:10" ht="12.75">
      <c r="A112" s="431"/>
      <c r="B112" s="411" t="s">
        <v>129</v>
      </c>
      <c r="C112" s="421" t="s">
        <v>475</v>
      </c>
      <c r="D112" s="181"/>
      <c r="E112" s="181"/>
      <c r="F112" s="181"/>
      <c r="G112" s="181"/>
      <c r="H112" s="181"/>
      <c r="I112" s="219"/>
      <c r="J112" s="422"/>
    </row>
    <row r="113" spans="1:10" ht="12.75" customHeight="1">
      <c r="A113" s="431"/>
      <c r="B113" s="411" t="s">
        <v>130</v>
      </c>
      <c r="C113" s="421" t="s">
        <v>476</v>
      </c>
      <c r="D113" s="181"/>
      <c r="E113" s="181"/>
      <c r="F113" s="181"/>
      <c r="G113" s="181"/>
      <c r="H113" s="181"/>
      <c r="I113" s="219"/>
      <c r="J113" s="422"/>
    </row>
    <row r="114" spans="1:10" ht="12.75" customHeight="1">
      <c r="A114" s="431"/>
      <c r="B114" s="411" t="s">
        <v>131</v>
      </c>
      <c r="C114" s="421" t="s">
        <v>477</v>
      </c>
      <c r="D114" s="181"/>
      <c r="E114" s="181"/>
      <c r="F114" s="181"/>
      <c r="G114" s="181"/>
      <c r="H114" s="181"/>
      <c r="I114" s="219"/>
      <c r="J114" s="422"/>
    </row>
    <row r="115" spans="1:10" ht="12.75" customHeight="1">
      <c r="A115" s="431"/>
      <c r="B115" s="411" t="s">
        <v>132</v>
      </c>
      <c r="C115" s="421" t="s">
        <v>478</v>
      </c>
      <c r="D115" s="181"/>
      <c r="E115" s="181"/>
      <c r="F115" s="181"/>
      <c r="G115" s="181"/>
      <c r="H115" s="181"/>
      <c r="I115" s="219"/>
      <c r="J115" s="422"/>
    </row>
    <row r="116" spans="1:10" ht="12.75" customHeight="1">
      <c r="A116" s="431"/>
      <c r="B116" s="411" t="s">
        <v>133</v>
      </c>
      <c r="C116" s="421" t="s">
        <v>479</v>
      </c>
      <c r="D116" s="181"/>
      <c r="E116" s="181"/>
      <c r="F116" s="181"/>
      <c r="G116" s="181"/>
      <c r="H116" s="181"/>
      <c r="I116" s="219"/>
      <c r="J116" s="422"/>
    </row>
    <row r="117" spans="1:10" ht="12.75" customHeight="1">
      <c r="A117" s="431"/>
      <c r="B117" s="411" t="s">
        <v>134</v>
      </c>
      <c r="C117" s="421" t="s">
        <v>480</v>
      </c>
      <c r="D117" s="181"/>
      <c r="E117" s="181"/>
      <c r="F117" s="181"/>
      <c r="G117" s="181"/>
      <c r="H117" s="181"/>
      <c r="I117" s="219"/>
      <c r="J117" s="422"/>
    </row>
    <row r="118" spans="1:10" ht="12.75" customHeight="1">
      <c r="A118" s="431"/>
      <c r="B118" s="32"/>
      <c r="C118" s="121"/>
      <c r="D118" s="52"/>
      <c r="E118" s="52"/>
      <c r="F118" s="52"/>
      <c r="G118" s="52"/>
      <c r="H118" s="52"/>
      <c r="I118" s="72"/>
      <c r="J118" s="420"/>
    </row>
    <row r="119" spans="1:10" ht="15.75">
      <c r="A119" s="431"/>
      <c r="B119" s="132"/>
      <c r="C119" s="32" t="s">
        <v>514</v>
      </c>
      <c r="D119" s="52"/>
      <c r="E119" s="52"/>
      <c r="F119" s="52"/>
      <c r="G119" s="52"/>
      <c r="H119" s="52"/>
      <c r="I119" s="72"/>
      <c r="J119" s="360"/>
    </row>
    <row r="120" spans="1:10" ht="12.75" customHeight="1">
      <c r="A120" s="431"/>
      <c r="B120" s="411" t="s">
        <v>135</v>
      </c>
      <c r="C120" s="421" t="s">
        <v>475</v>
      </c>
      <c r="D120" s="181"/>
      <c r="E120" s="181"/>
      <c r="F120" s="181"/>
      <c r="G120" s="181"/>
      <c r="H120" s="181"/>
      <c r="I120" s="219"/>
      <c r="J120" s="422"/>
    </row>
    <row r="121" spans="1:10" ht="12.75" customHeight="1">
      <c r="A121" s="431"/>
      <c r="B121" s="411" t="s">
        <v>136</v>
      </c>
      <c r="C121" s="421" t="s">
        <v>476</v>
      </c>
      <c r="D121" s="181"/>
      <c r="E121" s="181"/>
      <c r="F121" s="181"/>
      <c r="G121" s="181"/>
      <c r="H121" s="181"/>
      <c r="I121" s="219"/>
      <c r="J121" s="422"/>
    </row>
    <row r="122" spans="1:10" ht="12.75" customHeight="1">
      <c r="A122" s="431"/>
      <c r="B122" s="411" t="s">
        <v>137</v>
      </c>
      <c r="C122" s="421" t="s">
        <v>477</v>
      </c>
      <c r="D122" s="181"/>
      <c r="E122" s="181"/>
      <c r="F122" s="181"/>
      <c r="G122" s="181"/>
      <c r="H122" s="181"/>
      <c r="I122" s="219"/>
      <c r="J122" s="422"/>
    </row>
    <row r="123" spans="1:10" ht="12.75" customHeight="1">
      <c r="A123" s="431"/>
      <c r="B123" s="411" t="s">
        <v>138</v>
      </c>
      <c r="C123" s="421" t="s">
        <v>478</v>
      </c>
      <c r="D123" s="181"/>
      <c r="E123" s="181"/>
      <c r="F123" s="181"/>
      <c r="G123" s="181"/>
      <c r="H123" s="181"/>
      <c r="I123" s="219"/>
      <c r="J123" s="422"/>
    </row>
    <row r="124" spans="1:10" ht="12.75" customHeight="1">
      <c r="A124" s="431"/>
      <c r="B124" s="411" t="s">
        <v>139</v>
      </c>
      <c r="C124" s="421" t="s">
        <v>479</v>
      </c>
      <c r="D124" s="181"/>
      <c r="E124" s="181"/>
      <c r="F124" s="181"/>
      <c r="G124" s="181"/>
      <c r="H124" s="181"/>
      <c r="I124" s="219"/>
      <c r="J124" s="422"/>
    </row>
    <row r="125" spans="1:10" ht="12.75" customHeight="1">
      <c r="A125" s="431"/>
      <c r="B125" s="411" t="s">
        <v>140</v>
      </c>
      <c r="C125" s="421" t="s">
        <v>599</v>
      </c>
      <c r="D125" s="181"/>
      <c r="E125" s="181"/>
      <c r="F125" s="181"/>
      <c r="G125" s="181"/>
      <c r="H125" s="181"/>
      <c r="I125" s="219"/>
      <c r="J125" s="422"/>
    </row>
    <row r="126" spans="1:10" ht="12.75" customHeight="1">
      <c r="A126" s="431"/>
      <c r="B126" s="32"/>
      <c r="C126" s="121"/>
      <c r="D126" s="52"/>
      <c r="E126" s="52"/>
      <c r="F126" s="52"/>
      <c r="G126" s="52"/>
      <c r="H126" s="52"/>
      <c r="I126" s="72"/>
      <c r="J126" s="420"/>
    </row>
    <row r="127" spans="1:10" ht="12.75" customHeight="1">
      <c r="A127" s="431"/>
      <c r="B127" s="132"/>
      <c r="C127" s="32" t="s">
        <v>515</v>
      </c>
      <c r="D127" s="52"/>
      <c r="E127" s="52"/>
      <c r="F127" s="52"/>
      <c r="G127" s="52"/>
      <c r="H127" s="52"/>
      <c r="I127" s="72"/>
      <c r="J127" s="360"/>
    </row>
    <row r="128" spans="1:10" ht="12.75" customHeight="1">
      <c r="A128" s="431"/>
      <c r="B128" s="411" t="s">
        <v>141</v>
      </c>
      <c r="C128" s="421" t="s">
        <v>475</v>
      </c>
      <c r="D128" s="181"/>
      <c r="E128" s="181"/>
      <c r="F128" s="181"/>
      <c r="G128" s="181"/>
      <c r="H128" s="181"/>
      <c r="I128" s="219"/>
      <c r="J128" s="422"/>
    </row>
    <row r="129" spans="1:10" ht="12.75" customHeight="1">
      <c r="A129" s="431"/>
      <c r="B129" s="411" t="s">
        <v>142</v>
      </c>
      <c r="C129" s="421" t="s">
        <v>476</v>
      </c>
      <c r="D129" s="181"/>
      <c r="E129" s="181"/>
      <c r="F129" s="181"/>
      <c r="G129" s="181"/>
      <c r="H129" s="181"/>
      <c r="I129" s="219"/>
      <c r="J129" s="422"/>
    </row>
    <row r="130" spans="1:10" ht="12.75" customHeight="1">
      <c r="A130" s="431"/>
      <c r="B130" s="411" t="s">
        <v>143</v>
      </c>
      <c r="C130" s="421" t="s">
        <v>477</v>
      </c>
      <c r="D130" s="181"/>
      <c r="E130" s="181"/>
      <c r="F130" s="181"/>
      <c r="G130" s="181"/>
      <c r="H130" s="181"/>
      <c r="I130" s="219"/>
      <c r="J130" s="422"/>
    </row>
    <row r="131" spans="1:10" ht="12.75" customHeight="1">
      <c r="A131" s="431"/>
      <c r="B131" s="411" t="s">
        <v>144</v>
      </c>
      <c r="C131" s="421" t="s">
        <v>478</v>
      </c>
      <c r="D131" s="181"/>
      <c r="E131" s="181"/>
      <c r="F131" s="181"/>
      <c r="G131" s="181"/>
      <c r="H131" s="181"/>
      <c r="I131" s="219"/>
      <c r="J131" s="422"/>
    </row>
    <row r="132" spans="1:10" ht="12.75" customHeight="1">
      <c r="A132" s="431"/>
      <c r="B132" s="411" t="s">
        <v>145</v>
      </c>
      <c r="C132" s="421" t="s">
        <v>479</v>
      </c>
      <c r="D132" s="181"/>
      <c r="E132" s="181"/>
      <c r="F132" s="181"/>
      <c r="G132" s="181"/>
      <c r="H132" s="181"/>
      <c r="I132" s="219"/>
      <c r="J132" s="422"/>
    </row>
    <row r="133" spans="1:10" ht="12.75" customHeight="1">
      <c r="A133" s="431"/>
      <c r="B133" s="411" t="s">
        <v>146</v>
      </c>
      <c r="C133" s="421" t="s">
        <v>600</v>
      </c>
      <c r="D133" s="181"/>
      <c r="E133" s="181"/>
      <c r="F133" s="181"/>
      <c r="G133" s="181"/>
      <c r="H133" s="181"/>
      <c r="I133" s="219"/>
      <c r="J133" s="422"/>
    </row>
    <row r="134" spans="1:10" ht="12.75" customHeight="1">
      <c r="A134" s="431"/>
      <c r="B134" s="32"/>
      <c r="C134" s="121"/>
      <c r="D134" s="52"/>
      <c r="E134" s="52"/>
      <c r="F134" s="52"/>
      <c r="G134" s="52"/>
      <c r="H134" s="52"/>
      <c r="I134" s="72"/>
      <c r="J134" s="420"/>
    </row>
    <row r="135" spans="1:10" ht="12.75" customHeight="1">
      <c r="A135" s="431"/>
      <c r="B135" s="32"/>
      <c r="C135" s="32" t="s">
        <v>481</v>
      </c>
      <c r="D135" s="52"/>
      <c r="E135" s="52"/>
      <c r="F135" s="52"/>
      <c r="G135" s="52"/>
      <c r="H135" s="52"/>
      <c r="I135" s="72"/>
      <c r="J135" s="354"/>
    </row>
    <row r="136" spans="1:10" ht="12.75" customHeight="1">
      <c r="A136" s="431"/>
      <c r="B136" s="411" t="s">
        <v>55</v>
      </c>
      <c r="C136" s="218" t="s">
        <v>482</v>
      </c>
      <c r="D136" s="181"/>
      <c r="E136" s="181"/>
      <c r="F136" s="181"/>
      <c r="G136" s="181"/>
      <c r="H136" s="181"/>
      <c r="I136" s="219"/>
      <c r="J136" s="334"/>
    </row>
    <row r="137" spans="1:10" ht="12.75" customHeight="1">
      <c r="A137" s="431"/>
      <c r="B137" s="411" t="s">
        <v>147</v>
      </c>
      <c r="C137" s="218" t="s">
        <v>483</v>
      </c>
      <c r="D137" s="181"/>
      <c r="E137" s="181"/>
      <c r="F137" s="181"/>
      <c r="G137" s="181"/>
      <c r="H137" s="181"/>
      <c r="I137" s="219"/>
      <c r="J137" s="334"/>
    </row>
    <row r="138" spans="1:10" ht="12.75" customHeight="1">
      <c r="A138" s="431"/>
      <c r="B138" s="32"/>
      <c r="C138" s="121"/>
      <c r="D138" s="52"/>
      <c r="E138" s="52"/>
      <c r="F138" s="52"/>
      <c r="G138" s="52"/>
      <c r="H138" s="52"/>
      <c r="I138" s="72"/>
      <c r="J138" s="361"/>
    </row>
    <row r="139" spans="1:10" ht="15.75" customHeight="1">
      <c r="A139" s="431"/>
      <c r="B139" s="119" t="s">
        <v>601</v>
      </c>
      <c r="C139" s="431"/>
      <c r="D139" s="52"/>
      <c r="E139" s="52"/>
      <c r="F139" s="52"/>
      <c r="G139" s="52"/>
      <c r="H139" s="52"/>
      <c r="I139" s="72"/>
      <c r="J139" s="360"/>
    </row>
    <row r="140" spans="1:10" ht="12.75" customHeight="1">
      <c r="A140" s="431"/>
      <c r="B140" s="459" t="s">
        <v>148</v>
      </c>
      <c r="C140" s="121" t="s">
        <v>334</v>
      </c>
      <c r="D140" s="52"/>
      <c r="E140" s="52"/>
      <c r="F140" s="52"/>
      <c r="G140" s="52"/>
      <c r="H140" s="52"/>
      <c r="I140" s="72"/>
      <c r="J140" s="362"/>
    </row>
    <row r="141" spans="1:10" ht="12.75" customHeight="1">
      <c r="A141" s="431"/>
      <c r="B141" s="460"/>
      <c r="C141" s="218" t="s">
        <v>335</v>
      </c>
      <c r="D141" s="181"/>
      <c r="E141" s="181"/>
      <c r="F141" s="181"/>
      <c r="G141" s="181"/>
      <c r="H141" s="181"/>
      <c r="I141" s="219"/>
      <c r="J141" s="331"/>
    </row>
    <row r="142" spans="1:10" ht="12.75" customHeight="1">
      <c r="A142" s="431"/>
      <c r="B142" s="461" t="s">
        <v>149</v>
      </c>
      <c r="C142" s="221" t="s">
        <v>67</v>
      </c>
      <c r="D142" s="186"/>
      <c r="E142" s="186"/>
      <c r="F142" s="186"/>
      <c r="G142" s="186"/>
      <c r="H142" s="186"/>
      <c r="I142" s="222"/>
      <c r="J142" s="331"/>
    </row>
    <row r="143" spans="1:10" ht="12.75" customHeight="1">
      <c r="A143" s="431"/>
      <c r="B143" s="461" t="s">
        <v>151</v>
      </c>
      <c r="C143" s="221" t="s">
        <v>68</v>
      </c>
      <c r="D143" s="186"/>
      <c r="E143" s="186"/>
      <c r="F143" s="186"/>
      <c r="G143" s="186"/>
      <c r="H143" s="186"/>
      <c r="I143" s="222"/>
      <c r="J143" s="331"/>
    </row>
    <row r="144" spans="1:10" ht="12.75" customHeight="1">
      <c r="A144" s="431"/>
      <c r="B144" s="32"/>
      <c r="C144" s="128"/>
      <c r="D144" s="52"/>
      <c r="E144" s="52"/>
      <c r="F144" s="52"/>
      <c r="G144" s="52"/>
      <c r="H144" s="52"/>
      <c r="I144" s="72"/>
      <c r="J144" s="166"/>
    </row>
    <row r="145" spans="1:10" ht="15.75" customHeight="1">
      <c r="A145" s="431"/>
      <c r="B145" s="119" t="s">
        <v>601</v>
      </c>
      <c r="C145" s="431"/>
      <c r="D145" s="52"/>
      <c r="E145" s="52"/>
      <c r="F145" s="52"/>
      <c r="G145" s="52"/>
      <c r="H145" s="52"/>
      <c r="I145" s="72"/>
      <c r="J145" s="354"/>
    </row>
    <row r="146" spans="1:10" ht="12.75" customHeight="1">
      <c r="A146" s="431"/>
      <c r="B146" s="460" t="s">
        <v>152</v>
      </c>
      <c r="C146" s="218" t="s">
        <v>305</v>
      </c>
      <c r="D146" s="181"/>
      <c r="E146" s="181"/>
      <c r="F146" s="181"/>
      <c r="G146" s="181"/>
      <c r="H146" s="181"/>
      <c r="I146" s="219"/>
      <c r="J146" s="331"/>
    </row>
    <row r="147" spans="1:10" ht="12.75" customHeight="1">
      <c r="A147" s="431"/>
      <c r="B147" s="460" t="s">
        <v>153</v>
      </c>
      <c r="C147" s="221" t="s">
        <v>69</v>
      </c>
      <c r="D147" s="186"/>
      <c r="E147" s="186"/>
      <c r="F147" s="186"/>
      <c r="G147" s="186"/>
      <c r="H147" s="186"/>
      <c r="I147" s="222"/>
      <c r="J147" s="331"/>
    </row>
    <row r="148" spans="1:10" ht="12.75" customHeight="1">
      <c r="A148" s="431"/>
      <c r="B148" s="460" t="s">
        <v>154</v>
      </c>
      <c r="C148" s="221" t="s">
        <v>48</v>
      </c>
      <c r="D148" s="186"/>
      <c r="E148" s="186"/>
      <c r="F148" s="186"/>
      <c r="G148" s="186"/>
      <c r="H148" s="186"/>
      <c r="I148" s="222"/>
      <c r="J148" s="331"/>
    </row>
    <row r="149" spans="1:10" ht="12.75" customHeight="1">
      <c r="A149" s="431"/>
      <c r="B149" s="460" t="s">
        <v>155</v>
      </c>
      <c r="C149" s="221" t="s">
        <v>70</v>
      </c>
      <c r="D149" s="186"/>
      <c r="E149" s="186"/>
      <c r="F149" s="186"/>
      <c r="G149" s="186"/>
      <c r="H149" s="186"/>
      <c r="I149" s="222"/>
      <c r="J149" s="331"/>
    </row>
    <row r="150" spans="1:10" ht="12.75" customHeight="1">
      <c r="A150" s="431"/>
      <c r="B150" s="460" t="s">
        <v>156</v>
      </c>
      <c r="C150" s="221" t="s">
        <v>47</v>
      </c>
      <c r="D150" s="186"/>
      <c r="E150" s="186"/>
      <c r="F150" s="186"/>
      <c r="G150" s="186"/>
      <c r="H150" s="186"/>
      <c r="I150" s="222"/>
      <c r="J150" s="331"/>
    </row>
    <row r="151" spans="1:10" ht="12.75" customHeight="1">
      <c r="A151" s="431"/>
      <c r="B151" s="460" t="s">
        <v>157</v>
      </c>
      <c r="C151" s="221" t="s">
        <v>71</v>
      </c>
      <c r="D151" s="186"/>
      <c r="E151" s="186"/>
      <c r="F151" s="186"/>
      <c r="G151" s="186"/>
      <c r="H151" s="186"/>
      <c r="I151" s="222"/>
      <c r="J151" s="331"/>
    </row>
    <row r="152" spans="1:10" ht="12.75" customHeight="1">
      <c r="A152" s="431"/>
      <c r="B152" s="460" t="s">
        <v>158</v>
      </c>
      <c r="C152" s="221" t="s">
        <v>316</v>
      </c>
      <c r="D152" s="186"/>
      <c r="E152" s="186"/>
      <c r="F152" s="186"/>
      <c r="G152" s="186"/>
      <c r="H152" s="186"/>
      <c r="I152" s="222"/>
      <c r="J152" s="331"/>
    </row>
    <row r="153" spans="1:10" ht="12.75" customHeight="1">
      <c r="A153" s="431"/>
      <c r="B153" s="460" t="s">
        <v>159</v>
      </c>
      <c r="C153" s="223" t="s">
        <v>587</v>
      </c>
      <c r="D153" s="186"/>
      <c r="E153" s="186"/>
      <c r="F153" s="186"/>
      <c r="G153" s="186"/>
      <c r="H153" s="186"/>
      <c r="I153" s="222"/>
      <c r="J153" s="331"/>
    </row>
    <row r="154" spans="1:10" ht="12.75" customHeight="1">
      <c r="A154" s="431"/>
      <c r="B154" s="460" t="s">
        <v>160</v>
      </c>
      <c r="C154" s="221" t="s">
        <v>72</v>
      </c>
      <c r="D154" s="186"/>
      <c r="E154" s="186"/>
      <c r="F154" s="186"/>
      <c r="G154" s="186"/>
      <c r="H154" s="186"/>
      <c r="I154" s="222"/>
      <c r="J154" s="331"/>
    </row>
    <row r="155" spans="1:10" ht="12.75" customHeight="1">
      <c r="A155" s="431"/>
      <c r="B155" s="460" t="s">
        <v>161</v>
      </c>
      <c r="C155" s="221" t="s">
        <v>57</v>
      </c>
      <c r="D155" s="186"/>
      <c r="E155" s="186"/>
      <c r="F155" s="186"/>
      <c r="G155" s="186"/>
      <c r="H155" s="186"/>
      <c r="I155" s="222"/>
      <c r="J155" s="331"/>
    </row>
    <row r="156" spans="1:10" ht="12.75" customHeight="1">
      <c r="A156" s="431"/>
      <c r="B156" s="460" t="s">
        <v>162</v>
      </c>
      <c r="C156" s="221" t="s">
        <v>332</v>
      </c>
      <c r="D156" s="186"/>
      <c r="E156" s="186"/>
      <c r="F156" s="186"/>
      <c r="G156" s="186"/>
      <c r="H156" s="186"/>
      <c r="I156" s="222"/>
      <c r="J156" s="331"/>
    </row>
    <row r="157" spans="1:10" ht="12.75" customHeight="1">
      <c r="A157" s="431"/>
      <c r="B157" s="32"/>
      <c r="C157" s="128"/>
      <c r="D157" s="52"/>
      <c r="E157" s="52"/>
      <c r="F157" s="52"/>
      <c r="G157" s="52"/>
      <c r="H157" s="52"/>
      <c r="I157" s="72"/>
      <c r="J157" s="166"/>
    </row>
    <row r="158" spans="1:10" ht="15.75" customHeight="1">
      <c r="A158" s="431"/>
      <c r="B158" s="462" t="s">
        <v>613</v>
      </c>
      <c r="C158" s="431"/>
      <c r="D158" s="52"/>
      <c r="E158" s="52"/>
      <c r="F158" s="52"/>
      <c r="G158" s="52"/>
      <c r="H158" s="52"/>
      <c r="I158" s="72"/>
      <c r="J158" s="354"/>
    </row>
    <row r="159" spans="1:10" ht="12.75" customHeight="1">
      <c r="A159" s="431"/>
      <c r="B159" s="460" t="s">
        <v>163</v>
      </c>
      <c r="C159" s="226" t="s">
        <v>374</v>
      </c>
      <c r="D159" s="181"/>
      <c r="E159" s="197"/>
      <c r="F159" s="181"/>
      <c r="G159" s="181"/>
      <c r="H159" s="181"/>
      <c r="I159" s="219"/>
      <c r="J159" s="355"/>
    </row>
    <row r="160" spans="1:10" ht="12.75" customHeight="1">
      <c r="A160" s="431"/>
      <c r="B160" s="460" t="s">
        <v>164</v>
      </c>
      <c r="C160" s="227" t="s">
        <v>375</v>
      </c>
      <c r="D160" s="186"/>
      <c r="E160" s="200"/>
      <c r="F160" s="186"/>
      <c r="G160" s="186"/>
      <c r="H160" s="186"/>
      <c r="I160" s="222"/>
      <c r="J160" s="355"/>
    </row>
    <row r="161" spans="1:10" ht="12.75" customHeight="1">
      <c r="A161" s="431"/>
      <c r="B161" s="460" t="s">
        <v>165</v>
      </c>
      <c r="C161" s="227" t="s">
        <v>376</v>
      </c>
      <c r="D161" s="186"/>
      <c r="E161" s="200"/>
      <c r="F161" s="186"/>
      <c r="G161" s="186"/>
      <c r="H161" s="186"/>
      <c r="I161" s="222"/>
      <c r="J161" s="355"/>
    </row>
    <row r="162" spans="1:10" ht="12.75" customHeight="1">
      <c r="A162" s="431"/>
      <c r="B162" s="460" t="s">
        <v>166</v>
      </c>
      <c r="C162" s="227" t="s">
        <v>377</v>
      </c>
      <c r="D162" s="186"/>
      <c r="E162" s="200"/>
      <c r="F162" s="186"/>
      <c r="G162" s="186"/>
      <c r="H162" s="186"/>
      <c r="I162" s="222"/>
      <c r="J162" s="355"/>
    </row>
    <row r="163" spans="1:10" ht="12.75" customHeight="1">
      <c r="A163" s="431"/>
      <c r="B163" s="460" t="s">
        <v>167</v>
      </c>
      <c r="C163" s="227" t="s">
        <v>378</v>
      </c>
      <c r="D163" s="186"/>
      <c r="E163" s="200"/>
      <c r="F163" s="186"/>
      <c r="G163" s="186"/>
      <c r="H163" s="186"/>
      <c r="I163" s="222"/>
      <c r="J163" s="355"/>
    </row>
    <row r="164" spans="1:10" ht="12.75" customHeight="1">
      <c r="A164" s="431"/>
      <c r="B164" s="460" t="s">
        <v>168</v>
      </c>
      <c r="C164" s="227" t="s">
        <v>73</v>
      </c>
      <c r="D164" s="186"/>
      <c r="E164" s="200"/>
      <c r="F164" s="186"/>
      <c r="G164" s="186"/>
      <c r="H164" s="186"/>
      <c r="I164" s="222"/>
      <c r="J164" s="355"/>
    </row>
    <row r="165" spans="1:10" ht="12.75" customHeight="1">
      <c r="A165" s="431"/>
      <c r="B165" s="460" t="s">
        <v>169</v>
      </c>
      <c r="C165" s="324" t="s">
        <v>379</v>
      </c>
      <c r="D165" s="181"/>
      <c r="E165" s="197"/>
      <c r="F165" s="181"/>
      <c r="G165" s="181"/>
      <c r="H165" s="181"/>
      <c r="I165" s="219"/>
      <c r="J165" s="355"/>
    </row>
    <row r="166" spans="1:10" ht="12.75" customHeight="1">
      <c r="A166" s="431"/>
      <c r="B166" s="460" t="s">
        <v>170</v>
      </c>
      <c r="C166" s="227" t="s">
        <v>380</v>
      </c>
      <c r="D166" s="186"/>
      <c r="E166" s="200"/>
      <c r="F166" s="186"/>
      <c r="G166" s="186"/>
      <c r="H166" s="186"/>
      <c r="I166" s="222"/>
      <c r="J166" s="355"/>
    </row>
    <row r="167" spans="1:10" ht="12.75" customHeight="1">
      <c r="A167" s="431"/>
      <c r="B167" s="460" t="s">
        <v>171</v>
      </c>
      <c r="C167" s="227" t="s">
        <v>381</v>
      </c>
      <c r="D167" s="186"/>
      <c r="E167" s="200"/>
      <c r="F167" s="186"/>
      <c r="G167" s="186"/>
      <c r="H167" s="186"/>
      <c r="I167" s="222"/>
      <c r="J167" s="355"/>
    </row>
    <row r="168" spans="1:10" ht="12.75" customHeight="1">
      <c r="A168" s="431"/>
      <c r="B168" s="460" t="s">
        <v>172</v>
      </c>
      <c r="C168" s="227" t="s">
        <v>382</v>
      </c>
      <c r="D168" s="181"/>
      <c r="E168" s="197"/>
      <c r="F168" s="181"/>
      <c r="G168" s="181"/>
      <c r="H168" s="181"/>
      <c r="I168" s="219"/>
      <c r="J168" s="355"/>
    </row>
    <row r="169" spans="1:10" ht="12.75" customHeight="1">
      <c r="A169" s="431"/>
      <c r="B169" s="460" t="s">
        <v>173</v>
      </c>
      <c r="C169" s="227" t="s">
        <v>383</v>
      </c>
      <c r="D169" s="181"/>
      <c r="E169" s="197"/>
      <c r="F169" s="181"/>
      <c r="G169" s="181"/>
      <c r="H169" s="181"/>
      <c r="I169" s="219"/>
      <c r="J169" s="355"/>
    </row>
    <row r="170" spans="1:10" ht="12.75" customHeight="1">
      <c r="A170" s="431"/>
      <c r="B170" s="460" t="s">
        <v>420</v>
      </c>
      <c r="C170" s="227" t="s">
        <v>384</v>
      </c>
      <c r="D170" s="181"/>
      <c r="E170" s="197"/>
      <c r="F170" s="181"/>
      <c r="G170" s="181"/>
      <c r="H170" s="181"/>
      <c r="I170" s="219"/>
      <c r="J170" s="355"/>
    </row>
    <row r="171" spans="1:10" ht="12.75" customHeight="1">
      <c r="A171" s="431"/>
      <c r="B171" s="460" t="s">
        <v>421</v>
      </c>
      <c r="C171" s="227" t="s">
        <v>385</v>
      </c>
      <c r="D171" s="431"/>
      <c r="E171" s="431"/>
      <c r="F171" s="431"/>
      <c r="G171" s="431"/>
      <c r="H171" s="431"/>
      <c r="J171" s="331"/>
    </row>
    <row r="172" spans="1:10" ht="12.75" customHeight="1">
      <c r="A172" s="431"/>
      <c r="B172" s="460" t="s">
        <v>422</v>
      </c>
      <c r="C172" s="227" t="s">
        <v>386</v>
      </c>
      <c r="D172" s="186"/>
      <c r="E172" s="200"/>
      <c r="F172" s="186"/>
      <c r="G172" s="186"/>
      <c r="H172" s="186"/>
      <c r="I172" s="222"/>
      <c r="J172" s="355"/>
    </row>
    <row r="173" spans="1:10" ht="12.75" customHeight="1">
      <c r="A173" s="431"/>
      <c r="B173" s="460" t="s">
        <v>423</v>
      </c>
      <c r="C173" s="227" t="s">
        <v>387</v>
      </c>
      <c r="D173" s="186"/>
      <c r="E173" s="200"/>
      <c r="F173" s="186"/>
      <c r="G173" s="186"/>
      <c r="H173" s="186"/>
      <c r="I173" s="222"/>
      <c r="J173" s="355"/>
    </row>
    <row r="174" spans="1:10" ht="12.75" customHeight="1">
      <c r="A174" s="431"/>
      <c r="B174" s="460" t="s">
        <v>424</v>
      </c>
      <c r="C174" s="227" t="s">
        <v>388</v>
      </c>
      <c r="D174" s="186"/>
      <c r="E174" s="200"/>
      <c r="F174" s="186"/>
      <c r="G174" s="186"/>
      <c r="H174" s="186"/>
      <c r="I174" s="222"/>
      <c r="J174" s="355"/>
    </row>
    <row r="175" spans="1:10" ht="12.75" customHeight="1">
      <c r="A175" s="431"/>
      <c r="B175" s="460" t="s">
        <v>425</v>
      </c>
      <c r="C175" s="227" t="s">
        <v>389</v>
      </c>
      <c r="D175" s="186"/>
      <c r="E175" s="200"/>
      <c r="F175" s="186"/>
      <c r="G175" s="186"/>
      <c r="H175" s="186"/>
      <c r="I175" s="222"/>
      <c r="J175" s="355"/>
    </row>
    <row r="176" spans="1:10" ht="12.75" customHeight="1">
      <c r="A176" s="431"/>
      <c r="B176" s="460" t="s">
        <v>426</v>
      </c>
      <c r="C176" s="227" t="s">
        <v>390</v>
      </c>
      <c r="D176" s="186"/>
      <c r="E176" s="200"/>
      <c r="F176" s="186"/>
      <c r="G176" s="186"/>
      <c r="H176" s="186"/>
      <c r="I176" s="222"/>
      <c r="J176" s="355"/>
    </row>
    <row r="177" spans="1:10" ht="12.75" customHeight="1">
      <c r="A177" s="431"/>
      <c r="B177" s="460" t="s">
        <v>427</v>
      </c>
      <c r="C177" s="227" t="s">
        <v>391</v>
      </c>
      <c r="D177" s="186"/>
      <c r="E177" s="200"/>
      <c r="F177" s="186"/>
      <c r="G177" s="186"/>
      <c r="H177" s="186"/>
      <c r="I177" s="222"/>
      <c r="J177" s="355"/>
    </row>
    <row r="178" spans="1:10" ht="12.75" customHeight="1">
      <c r="A178" s="431"/>
      <c r="B178" s="460" t="s">
        <v>428</v>
      </c>
      <c r="C178" s="227" t="s">
        <v>392</v>
      </c>
      <c r="D178" s="186"/>
      <c r="E178" s="200"/>
      <c r="F178" s="186"/>
      <c r="G178" s="186"/>
      <c r="H178" s="186"/>
      <c r="I178" s="222"/>
      <c r="J178" s="355"/>
    </row>
    <row r="179" spans="1:10" ht="12.75" customHeight="1">
      <c r="A179" s="431"/>
      <c r="B179" s="460" t="s">
        <v>429</v>
      </c>
      <c r="C179" s="221" t="s">
        <v>393</v>
      </c>
      <c r="D179" s="186"/>
      <c r="E179" s="200"/>
      <c r="F179" s="186"/>
      <c r="G179" s="186"/>
      <c r="H179" s="186"/>
      <c r="I179" s="222"/>
      <c r="J179" s="355"/>
    </row>
    <row r="180" spans="1:10" ht="12.75" customHeight="1">
      <c r="A180" s="431"/>
      <c r="B180" s="460" t="s">
        <v>430</v>
      </c>
      <c r="C180" s="446" t="s">
        <v>614</v>
      </c>
      <c r="D180" s="186"/>
      <c r="E180" s="200"/>
      <c r="F180" s="186"/>
      <c r="G180" s="186"/>
      <c r="H180" s="432"/>
      <c r="I180" s="283"/>
      <c r="J180" s="355"/>
    </row>
    <row r="181" spans="1:10" ht="12.75" customHeight="1">
      <c r="A181" s="431"/>
      <c r="B181" s="32"/>
      <c r="C181" s="121"/>
      <c r="D181" s="52"/>
      <c r="E181" s="52"/>
      <c r="F181" s="52"/>
      <c r="G181" s="52"/>
      <c r="H181" s="433"/>
      <c r="I181" s="72"/>
      <c r="J181" s="363"/>
    </row>
    <row r="182" spans="1:10" ht="15.75" customHeight="1">
      <c r="A182" s="431"/>
      <c r="B182" s="133" t="str">
        <f>"Skulder till kreditinstitut ("&amp;'A BR'!B30&amp;")"</f>
        <v>Skulder till kreditinstitut (A18)</v>
      </c>
      <c r="C182" s="431"/>
      <c r="D182" s="134"/>
      <c r="E182" s="135"/>
      <c r="F182" s="126"/>
      <c r="G182" s="52"/>
      <c r="H182" s="52"/>
      <c r="I182" s="136"/>
      <c r="J182" s="364"/>
    </row>
    <row r="183" spans="1:10" ht="12.75" customHeight="1">
      <c r="A183" s="431"/>
      <c r="B183" s="460" t="s">
        <v>431</v>
      </c>
      <c r="C183" s="239" t="s">
        <v>303</v>
      </c>
      <c r="D183" s="181"/>
      <c r="E183" s="181"/>
      <c r="F183" s="197"/>
      <c r="G183" s="181"/>
      <c r="H183" s="181"/>
      <c r="I183" s="240"/>
      <c r="J183" s="328"/>
    </row>
    <row r="184" spans="1:10" ht="12.75" customHeight="1">
      <c r="A184" s="431"/>
      <c r="B184" s="460" t="s">
        <v>432</v>
      </c>
      <c r="C184" s="241" t="s">
        <v>306</v>
      </c>
      <c r="D184" s="186"/>
      <c r="E184" s="186"/>
      <c r="F184" s="200"/>
      <c r="G184" s="186"/>
      <c r="H184" s="186"/>
      <c r="I184" s="242"/>
      <c r="J184" s="328"/>
    </row>
    <row r="185" spans="1:10" ht="12.75" customHeight="1">
      <c r="A185" s="431"/>
      <c r="B185" s="460" t="s">
        <v>433</v>
      </c>
      <c r="C185" s="241" t="s">
        <v>307</v>
      </c>
      <c r="D185" s="186"/>
      <c r="E185" s="186"/>
      <c r="F185" s="200"/>
      <c r="G185" s="186"/>
      <c r="H185" s="186"/>
      <c r="I185" s="242"/>
      <c r="J185" s="328"/>
    </row>
    <row r="186" spans="1:10" ht="12.75" customHeight="1">
      <c r="A186" s="431"/>
      <c r="B186" s="460" t="s">
        <v>434</v>
      </c>
      <c r="C186" s="241" t="s">
        <v>308</v>
      </c>
      <c r="D186" s="186"/>
      <c r="E186" s="186"/>
      <c r="F186" s="200"/>
      <c r="G186" s="186"/>
      <c r="H186" s="186"/>
      <c r="I186" s="242"/>
      <c r="J186" s="328"/>
    </row>
    <row r="187" spans="1:10" ht="12.75" customHeight="1">
      <c r="A187" s="431"/>
      <c r="B187" s="460" t="s">
        <v>435</v>
      </c>
      <c r="C187" s="241" t="s">
        <v>56</v>
      </c>
      <c r="D187" s="186"/>
      <c r="E187" s="186"/>
      <c r="F187" s="208"/>
      <c r="G187" s="186"/>
      <c r="H187" s="186"/>
      <c r="I187" s="242"/>
      <c r="J187" s="328"/>
    </row>
    <row r="188" spans="1:10" ht="12.75" customHeight="1">
      <c r="A188" s="431"/>
      <c r="B188" s="460" t="s">
        <v>484</v>
      </c>
      <c r="C188" s="221" t="s">
        <v>150</v>
      </c>
      <c r="D188" s="186"/>
      <c r="E188" s="186"/>
      <c r="F188" s="208"/>
      <c r="G188" s="186"/>
      <c r="H188" s="186"/>
      <c r="I188" s="242"/>
      <c r="J188" s="328"/>
    </row>
    <row r="189" spans="1:10" ht="12.75" customHeight="1">
      <c r="A189" s="431"/>
      <c r="B189" s="32"/>
      <c r="C189" s="121"/>
      <c r="D189" s="52"/>
      <c r="E189" s="52"/>
      <c r="F189" s="137"/>
      <c r="G189" s="52"/>
      <c r="H189" s="52"/>
      <c r="I189" s="74"/>
      <c r="J189" s="166"/>
    </row>
    <row r="190" spans="1:10" ht="15.75" customHeight="1">
      <c r="A190" s="431"/>
      <c r="B190" s="133" t="str">
        <f>"In- och upplåning från allmänheten ("&amp;'A BR'!B31&amp;")"</f>
        <v>In- och upplåning från allmänheten (A19)</v>
      </c>
      <c r="C190" s="431"/>
      <c r="D190" s="52"/>
      <c r="E190" s="52"/>
      <c r="F190" s="137"/>
      <c r="G190" s="52"/>
      <c r="H190" s="52"/>
      <c r="I190" s="136"/>
      <c r="J190" s="364"/>
    </row>
    <row r="191" spans="1:10" ht="12.75" customHeight="1">
      <c r="A191" s="431"/>
      <c r="B191" s="460" t="s">
        <v>485</v>
      </c>
      <c r="C191" s="239" t="s">
        <v>314</v>
      </c>
      <c r="D191" s="181"/>
      <c r="E191" s="181"/>
      <c r="F191" s="197"/>
      <c r="G191" s="181"/>
      <c r="H191" s="181"/>
      <c r="I191" s="240"/>
      <c r="J191" s="328"/>
    </row>
    <row r="192" spans="1:10" ht="12.75" customHeight="1">
      <c r="A192" s="431"/>
      <c r="B192" s="460" t="s">
        <v>486</v>
      </c>
      <c r="C192" s="241" t="s">
        <v>49</v>
      </c>
      <c r="D192" s="186"/>
      <c r="E192" s="186"/>
      <c r="F192" s="200"/>
      <c r="G192" s="186"/>
      <c r="H192" s="432"/>
      <c r="I192" s="242"/>
      <c r="J192" s="422"/>
    </row>
    <row r="193" spans="1:10" ht="12.75" customHeight="1">
      <c r="A193" s="431"/>
      <c r="B193" s="460" t="s">
        <v>487</v>
      </c>
      <c r="C193" s="241" t="s">
        <v>315</v>
      </c>
      <c r="D193" s="186"/>
      <c r="E193" s="186"/>
      <c r="F193" s="200"/>
      <c r="G193" s="186"/>
      <c r="H193" s="186"/>
      <c r="I193" s="242"/>
      <c r="J193" s="422"/>
    </row>
    <row r="194" spans="1:10" ht="12.75" customHeight="1">
      <c r="A194" s="431"/>
      <c r="B194" s="460" t="s">
        <v>488</v>
      </c>
      <c r="C194" s="241" t="s">
        <v>50</v>
      </c>
      <c r="D194" s="186"/>
      <c r="E194" s="186"/>
      <c r="F194" s="200"/>
      <c r="G194" s="186"/>
      <c r="H194" s="432"/>
      <c r="I194" s="242"/>
      <c r="J194" s="422"/>
    </row>
    <row r="195" spans="1:10" ht="12.75" customHeight="1">
      <c r="A195" s="431"/>
      <c r="B195" s="414"/>
      <c r="C195" s="139"/>
      <c r="D195" s="52"/>
      <c r="E195" s="52"/>
      <c r="F195" s="126"/>
      <c r="G195" s="52"/>
      <c r="H195" s="52"/>
      <c r="I195" s="74"/>
      <c r="J195" s="166"/>
    </row>
    <row r="196" spans="1:10" ht="15.75" customHeight="1">
      <c r="A196" s="431"/>
      <c r="B196" s="429" t="str">
        <f>"In- och upplåning från allmänheten ("&amp;'A BR'!B31&amp;")"</f>
        <v>In- och upplåning från allmänheten (A19)</v>
      </c>
      <c r="C196" s="431"/>
      <c r="D196" s="52"/>
      <c r="E196" s="52"/>
      <c r="F196" s="95"/>
      <c r="G196" s="52"/>
      <c r="H196" s="52"/>
      <c r="I196" s="74"/>
      <c r="J196" s="365"/>
    </row>
    <row r="197" spans="1:10" ht="12.75" customHeight="1">
      <c r="A197" s="431"/>
      <c r="B197" s="460" t="s">
        <v>489</v>
      </c>
      <c r="C197" s="224" t="s">
        <v>305</v>
      </c>
      <c r="D197" s="181"/>
      <c r="E197" s="181"/>
      <c r="F197" s="180"/>
      <c r="G197" s="181"/>
      <c r="H197" s="181"/>
      <c r="I197" s="244"/>
      <c r="J197" s="333"/>
    </row>
    <row r="198" spans="1:10" ht="12.75" customHeight="1">
      <c r="A198" s="431"/>
      <c r="B198" s="460" t="s">
        <v>490</v>
      </c>
      <c r="C198" s="223" t="s">
        <v>69</v>
      </c>
      <c r="D198" s="186"/>
      <c r="E198" s="186"/>
      <c r="F198" s="185"/>
      <c r="G198" s="186"/>
      <c r="H198" s="186"/>
      <c r="I198" s="245"/>
      <c r="J198" s="333"/>
    </row>
    <row r="199" spans="1:10" ht="12.75" customHeight="1">
      <c r="A199" s="431"/>
      <c r="B199" s="460" t="s">
        <v>491</v>
      </c>
      <c r="C199" s="223" t="s">
        <v>48</v>
      </c>
      <c r="D199" s="186"/>
      <c r="E199" s="186"/>
      <c r="F199" s="185"/>
      <c r="G199" s="186"/>
      <c r="H199" s="186"/>
      <c r="I199" s="245"/>
      <c r="J199" s="333"/>
    </row>
    <row r="200" spans="1:10" ht="12.75" customHeight="1">
      <c r="A200" s="431"/>
      <c r="B200" s="460" t="s">
        <v>492</v>
      </c>
      <c r="C200" s="225" t="s">
        <v>70</v>
      </c>
      <c r="D200" s="186"/>
      <c r="E200" s="186"/>
      <c r="F200" s="185"/>
      <c r="G200" s="186"/>
      <c r="H200" s="186"/>
      <c r="I200" s="245"/>
      <c r="J200" s="333"/>
    </row>
    <row r="201" spans="1:10" ht="12.75" customHeight="1">
      <c r="A201" s="431"/>
      <c r="B201" s="460" t="s">
        <v>493</v>
      </c>
      <c r="C201" s="223" t="s">
        <v>47</v>
      </c>
      <c r="D201" s="186"/>
      <c r="E201" s="186"/>
      <c r="F201" s="185"/>
      <c r="G201" s="186"/>
      <c r="H201" s="186"/>
      <c r="I201" s="245"/>
      <c r="J201" s="333"/>
    </row>
    <row r="202" spans="1:10" ht="12.75" customHeight="1">
      <c r="A202" s="431"/>
      <c r="B202" s="460" t="s">
        <v>494</v>
      </c>
      <c r="C202" s="223" t="s">
        <v>71</v>
      </c>
      <c r="D202" s="186"/>
      <c r="E202" s="186"/>
      <c r="F202" s="185"/>
      <c r="G202" s="186"/>
      <c r="H202" s="186"/>
      <c r="I202" s="245"/>
      <c r="J202" s="333"/>
    </row>
    <row r="203" spans="1:10" ht="12.75" customHeight="1">
      <c r="A203" s="431"/>
      <c r="B203" s="460" t="s">
        <v>495</v>
      </c>
      <c r="C203" s="223" t="s">
        <v>316</v>
      </c>
      <c r="D203" s="186"/>
      <c r="E203" s="186"/>
      <c r="F203" s="185"/>
      <c r="G203" s="186"/>
      <c r="H203" s="186"/>
      <c r="I203" s="245"/>
      <c r="J203" s="333"/>
    </row>
    <row r="204" spans="1:10" ht="12.75" customHeight="1">
      <c r="A204" s="431"/>
      <c r="B204" s="460" t="s">
        <v>496</v>
      </c>
      <c r="C204" s="223" t="s">
        <v>587</v>
      </c>
      <c r="D204" s="186"/>
      <c r="E204" s="186"/>
      <c r="F204" s="185"/>
      <c r="G204" s="186"/>
      <c r="H204" s="186"/>
      <c r="I204" s="245"/>
      <c r="J204" s="333"/>
    </row>
    <row r="205" spans="1:10" ht="12.75" customHeight="1">
      <c r="A205" s="431"/>
      <c r="B205" s="460" t="s">
        <v>497</v>
      </c>
      <c r="C205" s="223" t="s">
        <v>72</v>
      </c>
      <c r="D205" s="186"/>
      <c r="E205" s="186"/>
      <c r="F205" s="185"/>
      <c r="G205" s="186"/>
      <c r="H205" s="186"/>
      <c r="I205" s="245"/>
      <c r="J205" s="333"/>
    </row>
    <row r="206" spans="1:10" ht="12.75" customHeight="1">
      <c r="A206" s="431"/>
      <c r="B206" s="460" t="s">
        <v>498</v>
      </c>
      <c r="C206" s="223" t="s">
        <v>57</v>
      </c>
      <c r="D206" s="186"/>
      <c r="E206" s="186"/>
      <c r="F206" s="185"/>
      <c r="G206" s="186"/>
      <c r="H206" s="186"/>
      <c r="I206" s="245"/>
      <c r="J206" s="333"/>
    </row>
    <row r="207" spans="1:10" ht="12.75">
      <c r="A207" s="431"/>
      <c r="B207" s="414"/>
      <c r="C207" s="138"/>
      <c r="D207" s="52"/>
      <c r="E207" s="52"/>
      <c r="F207" s="95"/>
      <c r="G207" s="52"/>
      <c r="H207" s="52"/>
      <c r="I207" s="75"/>
      <c r="J207" s="166"/>
    </row>
    <row r="208" spans="1:10" ht="15.75">
      <c r="A208" s="431"/>
      <c r="B208" s="463" t="s">
        <v>609</v>
      </c>
      <c r="C208" s="138"/>
      <c r="D208" s="52"/>
      <c r="E208" s="52"/>
      <c r="F208" s="95"/>
      <c r="G208" s="52"/>
      <c r="H208" s="52"/>
      <c r="I208" s="75"/>
      <c r="J208" s="347"/>
    </row>
    <row r="209" spans="1:10" ht="12.75">
      <c r="A209" s="431"/>
      <c r="B209" s="460" t="s">
        <v>499</v>
      </c>
      <c r="C209" s="423" t="s">
        <v>374</v>
      </c>
      <c r="D209" s="181"/>
      <c r="E209" s="197"/>
      <c r="F209" s="181"/>
      <c r="G209" s="181"/>
      <c r="H209" s="181"/>
      <c r="I209" s="219"/>
      <c r="J209" s="424"/>
    </row>
    <row r="210" spans="1:10" ht="12.75">
      <c r="A210" s="431"/>
      <c r="B210" s="460" t="s">
        <v>500</v>
      </c>
      <c r="C210" s="425" t="s">
        <v>375</v>
      </c>
      <c r="D210" s="186"/>
      <c r="E210" s="200"/>
      <c r="F210" s="186"/>
      <c r="G210" s="186"/>
      <c r="H210" s="186"/>
      <c r="I210" s="222"/>
      <c r="J210" s="424"/>
    </row>
    <row r="211" spans="1:10" ht="12.75">
      <c r="A211" s="431"/>
      <c r="B211" s="460" t="s">
        <v>501</v>
      </c>
      <c r="C211" s="425" t="s">
        <v>376</v>
      </c>
      <c r="D211" s="186"/>
      <c r="E211" s="200"/>
      <c r="F211" s="186"/>
      <c r="G211" s="186"/>
      <c r="H211" s="186"/>
      <c r="I211" s="222"/>
      <c r="J211" s="424"/>
    </row>
    <row r="212" spans="1:10" ht="12.75">
      <c r="A212" s="431"/>
      <c r="B212" s="460" t="s">
        <v>502</v>
      </c>
      <c r="C212" s="425" t="s">
        <v>377</v>
      </c>
      <c r="D212" s="186"/>
      <c r="E212" s="200"/>
      <c r="F212" s="186"/>
      <c r="G212" s="186"/>
      <c r="H212" s="186"/>
      <c r="I212" s="222"/>
      <c r="J212" s="424"/>
    </row>
    <row r="213" spans="1:10" ht="12.75">
      <c r="A213" s="431"/>
      <c r="B213" s="460" t="s">
        <v>503</v>
      </c>
      <c r="C213" s="425" t="s">
        <v>378</v>
      </c>
      <c r="D213" s="186"/>
      <c r="E213" s="200"/>
      <c r="F213" s="186"/>
      <c r="G213" s="186"/>
      <c r="H213" s="186"/>
      <c r="I213" s="222"/>
      <c r="J213" s="424"/>
    </row>
    <row r="214" spans="1:10" ht="12.75">
      <c r="A214" s="431"/>
      <c r="B214" s="460" t="s">
        <v>504</v>
      </c>
      <c r="C214" s="425" t="s">
        <v>73</v>
      </c>
      <c r="D214" s="186"/>
      <c r="E214" s="200"/>
      <c r="F214" s="186"/>
      <c r="G214" s="186"/>
      <c r="H214" s="186"/>
      <c r="I214" s="222"/>
      <c r="J214" s="424"/>
    </row>
    <row r="215" spans="1:10" ht="12.75">
      <c r="A215" s="431"/>
      <c r="B215" s="460" t="s">
        <v>505</v>
      </c>
      <c r="C215" s="426" t="s">
        <v>379</v>
      </c>
      <c r="D215" s="181"/>
      <c r="E215" s="197"/>
      <c r="F215" s="181"/>
      <c r="G215" s="181"/>
      <c r="H215" s="181"/>
      <c r="I215" s="219"/>
      <c r="J215" s="424"/>
    </row>
    <row r="216" spans="1:10" ht="12.75">
      <c r="A216" s="431"/>
      <c r="B216" s="460" t="s">
        <v>506</v>
      </c>
      <c r="C216" s="425" t="s">
        <v>380</v>
      </c>
      <c r="D216" s="186"/>
      <c r="E216" s="200"/>
      <c r="F216" s="186"/>
      <c r="G216" s="186"/>
      <c r="H216" s="186"/>
      <c r="I216" s="222"/>
      <c r="J216" s="424"/>
    </row>
    <row r="217" spans="1:10" ht="12.75">
      <c r="A217" s="431"/>
      <c r="B217" s="460" t="s">
        <v>507</v>
      </c>
      <c r="C217" s="425" t="s">
        <v>381</v>
      </c>
      <c r="D217" s="186"/>
      <c r="E217" s="200"/>
      <c r="F217" s="186"/>
      <c r="G217" s="186"/>
      <c r="H217" s="186"/>
      <c r="I217" s="222"/>
      <c r="J217" s="424"/>
    </row>
    <row r="218" spans="1:10" ht="12.75">
      <c r="A218" s="431"/>
      <c r="B218" s="460" t="s">
        <v>508</v>
      </c>
      <c r="C218" s="425" t="s">
        <v>382</v>
      </c>
      <c r="D218" s="181"/>
      <c r="E218" s="197"/>
      <c r="F218" s="181"/>
      <c r="G218" s="181"/>
      <c r="H218" s="181"/>
      <c r="I218" s="219"/>
      <c r="J218" s="424"/>
    </row>
    <row r="219" spans="1:10" ht="12.75">
      <c r="A219" s="431"/>
      <c r="B219" s="460" t="s">
        <v>509</v>
      </c>
      <c r="C219" s="425" t="s">
        <v>383</v>
      </c>
      <c r="D219" s="181"/>
      <c r="E219" s="197"/>
      <c r="F219" s="181"/>
      <c r="G219" s="181"/>
      <c r="H219" s="181"/>
      <c r="I219" s="219"/>
      <c r="J219" s="424"/>
    </row>
    <row r="220" spans="1:10" ht="12.75">
      <c r="A220" s="431"/>
      <c r="B220" s="460" t="s">
        <v>510</v>
      </c>
      <c r="C220" s="425" t="s">
        <v>384</v>
      </c>
      <c r="D220" s="181"/>
      <c r="E220" s="197"/>
      <c r="F220" s="181"/>
      <c r="G220" s="181"/>
      <c r="H220" s="181"/>
      <c r="I220" s="219"/>
      <c r="J220" s="424"/>
    </row>
    <row r="221" spans="1:10" ht="12.75">
      <c r="A221" s="431"/>
      <c r="B221" s="460" t="s">
        <v>511</v>
      </c>
      <c r="C221" s="425" t="s">
        <v>385</v>
      </c>
      <c r="D221" s="431"/>
      <c r="E221" s="431"/>
      <c r="F221" s="431"/>
      <c r="G221" s="431"/>
      <c r="H221" s="431"/>
      <c r="J221" s="427"/>
    </row>
    <row r="222" spans="1:10" ht="12.75">
      <c r="A222" s="431"/>
      <c r="B222" s="460" t="s">
        <v>512</v>
      </c>
      <c r="C222" s="425" t="s">
        <v>386</v>
      </c>
      <c r="D222" s="186"/>
      <c r="E222" s="200"/>
      <c r="F222" s="186"/>
      <c r="G222" s="186"/>
      <c r="H222" s="186"/>
      <c r="I222" s="222"/>
      <c r="J222" s="424"/>
    </row>
    <row r="223" spans="1:10" ht="12.75">
      <c r="A223" s="431"/>
      <c r="B223" s="460" t="s">
        <v>513</v>
      </c>
      <c r="C223" s="425" t="s">
        <v>387</v>
      </c>
      <c r="D223" s="186"/>
      <c r="E223" s="200"/>
      <c r="F223" s="186"/>
      <c r="G223" s="186"/>
      <c r="H223" s="186"/>
      <c r="I223" s="222"/>
      <c r="J223" s="424"/>
    </row>
    <row r="224" spans="1:10" ht="12.75">
      <c r="A224" s="431"/>
      <c r="B224" s="460" t="s">
        <v>588</v>
      </c>
      <c r="C224" s="425" t="s">
        <v>388</v>
      </c>
      <c r="D224" s="186"/>
      <c r="E224" s="200"/>
      <c r="F224" s="186"/>
      <c r="G224" s="186"/>
      <c r="H224" s="186"/>
      <c r="I224" s="222"/>
      <c r="J224" s="424"/>
    </row>
    <row r="225" spans="1:10" ht="12.75">
      <c r="A225" s="431"/>
      <c r="B225" s="460" t="s">
        <v>589</v>
      </c>
      <c r="C225" s="425" t="s">
        <v>389</v>
      </c>
      <c r="D225" s="186"/>
      <c r="E225" s="200"/>
      <c r="F225" s="186"/>
      <c r="G225" s="186"/>
      <c r="H225" s="186"/>
      <c r="I225" s="222"/>
      <c r="J225" s="424"/>
    </row>
    <row r="226" spans="1:10" ht="12.75">
      <c r="A226" s="431"/>
      <c r="B226" s="460" t="s">
        <v>590</v>
      </c>
      <c r="C226" s="425" t="s">
        <v>390</v>
      </c>
      <c r="D226" s="186"/>
      <c r="E226" s="200"/>
      <c r="F226" s="186"/>
      <c r="G226" s="186"/>
      <c r="H226" s="186"/>
      <c r="I226" s="222"/>
      <c r="J226" s="424"/>
    </row>
    <row r="227" spans="1:10" ht="12.75">
      <c r="A227" s="431"/>
      <c r="B227" s="460" t="s">
        <v>591</v>
      </c>
      <c r="C227" s="425" t="s">
        <v>391</v>
      </c>
      <c r="D227" s="186"/>
      <c r="E227" s="200"/>
      <c r="F227" s="186"/>
      <c r="G227" s="186"/>
      <c r="H227" s="186"/>
      <c r="I227" s="222"/>
      <c r="J227" s="424"/>
    </row>
    <row r="228" spans="1:10" ht="12.75">
      <c r="A228" s="431"/>
      <c r="B228" s="460" t="s">
        <v>592</v>
      </c>
      <c r="C228" s="425" t="s">
        <v>392</v>
      </c>
      <c r="D228" s="186"/>
      <c r="E228" s="200"/>
      <c r="F228" s="186"/>
      <c r="G228" s="186"/>
      <c r="H228" s="186"/>
      <c r="I228" s="222"/>
      <c r="J228" s="424"/>
    </row>
    <row r="229" spans="1:10" ht="12.75">
      <c r="A229" s="431"/>
      <c r="B229" s="460" t="s">
        <v>593</v>
      </c>
      <c r="C229" s="428" t="s">
        <v>393</v>
      </c>
      <c r="D229" s="186"/>
      <c r="E229" s="200"/>
      <c r="F229" s="186"/>
      <c r="G229" s="186"/>
      <c r="H229" s="186"/>
      <c r="I229" s="222"/>
      <c r="J229" s="424"/>
    </row>
    <row r="230" spans="1:10" ht="12.75">
      <c r="A230" s="431"/>
      <c r="B230" s="460" t="s">
        <v>594</v>
      </c>
      <c r="C230" s="446" t="s">
        <v>610</v>
      </c>
      <c r="D230" s="186"/>
      <c r="E230" s="200"/>
      <c r="F230" s="186"/>
      <c r="G230" s="186"/>
      <c r="H230" s="432"/>
      <c r="I230" s="283"/>
      <c r="J230" s="424"/>
    </row>
    <row r="231" spans="1:10" ht="12.75">
      <c r="A231" s="431"/>
      <c r="B231" s="414"/>
      <c r="C231" s="138"/>
      <c r="D231" s="52"/>
      <c r="E231" s="52"/>
      <c r="F231" s="95"/>
      <c r="G231" s="52"/>
      <c r="H231" s="52"/>
      <c r="I231" s="75"/>
      <c r="J231" s="166"/>
    </row>
    <row r="232" spans="1:10" ht="15.75">
      <c r="A232" s="431"/>
      <c r="B232" s="429" t="str">
        <f>"Övriga skulder ("&amp;'A BR'!B34&amp;")"</f>
        <v>Övriga skulder (A22)</v>
      </c>
      <c r="C232" s="431"/>
      <c r="D232" s="52"/>
      <c r="E232" s="52"/>
      <c r="F232" s="95"/>
      <c r="G232" s="52"/>
      <c r="H232" s="52"/>
      <c r="I232" s="122"/>
      <c r="J232" s="344"/>
    </row>
    <row r="233" spans="1:10" ht="12.75" customHeight="1">
      <c r="A233" s="431"/>
      <c r="B233" s="460" t="s">
        <v>595</v>
      </c>
      <c r="C233" s="239" t="s">
        <v>311</v>
      </c>
      <c r="D233" s="181"/>
      <c r="E233" s="181"/>
      <c r="F233" s="180"/>
      <c r="G233" s="181"/>
      <c r="H233" s="181"/>
      <c r="I233" s="240"/>
      <c r="J233" s="328"/>
    </row>
    <row r="234" spans="1:10" ht="12.75" customHeight="1">
      <c r="A234" s="431"/>
      <c r="B234" s="460" t="s">
        <v>596</v>
      </c>
      <c r="C234" s="241" t="s">
        <v>317</v>
      </c>
      <c r="D234" s="186"/>
      <c r="E234" s="186"/>
      <c r="F234" s="185"/>
      <c r="G234" s="186"/>
      <c r="H234" s="186"/>
      <c r="I234" s="242"/>
      <c r="J234" s="328"/>
    </row>
    <row r="235" spans="1:10" ht="12.75" customHeight="1">
      <c r="A235" s="431"/>
      <c r="B235" s="460" t="s">
        <v>597</v>
      </c>
      <c r="C235" s="241" t="s">
        <v>318</v>
      </c>
      <c r="D235" s="186"/>
      <c r="E235" s="186"/>
      <c r="F235" s="185"/>
      <c r="G235" s="186"/>
      <c r="H235" s="186"/>
      <c r="I235" s="242"/>
      <c r="J235" s="335"/>
    </row>
    <row r="236" spans="1:10" ht="12.75" customHeight="1">
      <c r="A236" s="431"/>
      <c r="B236" s="460" t="s">
        <v>598</v>
      </c>
      <c r="C236" s="241" t="s">
        <v>319</v>
      </c>
      <c r="D236" s="186"/>
      <c r="E236" s="186"/>
      <c r="F236" s="185"/>
      <c r="G236" s="186"/>
      <c r="H236" s="186"/>
      <c r="I236" s="242"/>
      <c r="J236" s="328"/>
    </row>
    <row r="237" spans="1:10" ht="12.75">
      <c r="A237" s="431"/>
      <c r="B237" s="32"/>
      <c r="C237" s="139"/>
      <c r="D237" s="52"/>
      <c r="E237" s="52"/>
      <c r="F237" s="95"/>
      <c r="G237" s="52"/>
      <c r="H237" s="52"/>
      <c r="I237" s="74"/>
      <c r="J237" s="272"/>
    </row>
    <row r="238" spans="1:10" ht="12.75">
      <c r="A238" s="431"/>
      <c r="B238" s="32"/>
      <c r="C238" s="139"/>
      <c r="D238" s="52"/>
      <c r="E238" s="52"/>
      <c r="F238" s="95"/>
      <c r="G238" s="52"/>
      <c r="H238" s="52"/>
      <c r="I238" s="38"/>
      <c r="J238" s="140"/>
    </row>
    <row r="239" spans="1:10" ht="12.75">
      <c r="A239" s="431"/>
      <c r="B239" s="32"/>
      <c r="C239" s="431"/>
      <c r="D239" s="30"/>
      <c r="E239" s="30"/>
      <c r="F239" s="30"/>
      <c r="G239" s="30"/>
      <c r="H239" s="30"/>
      <c r="I239" s="38"/>
      <c r="J239" s="68"/>
    </row>
    <row r="240" spans="1:8" ht="12.75">
      <c r="A240" s="431"/>
      <c r="C240" s="431"/>
      <c r="D240" s="431"/>
      <c r="E240" s="431"/>
      <c r="F240" s="431"/>
      <c r="G240" s="431"/>
      <c r="H240" s="431"/>
    </row>
    <row r="241" spans="1:8" ht="12.75">
      <c r="A241" s="431"/>
      <c r="C241" s="431"/>
      <c r="D241" s="431"/>
      <c r="E241" s="431"/>
      <c r="F241" s="431"/>
      <c r="G241" s="431"/>
      <c r="H241" s="431"/>
    </row>
    <row r="242" spans="1:8" ht="15.75" customHeight="1">
      <c r="A242" s="431"/>
      <c r="C242" s="431"/>
      <c r="D242" s="431"/>
      <c r="E242" s="431"/>
      <c r="F242" s="431"/>
      <c r="G242" s="431"/>
      <c r="H242" s="431"/>
    </row>
    <row r="243" spans="1:8" ht="12.75">
      <c r="A243" s="431"/>
      <c r="C243" s="431"/>
      <c r="D243" s="431"/>
      <c r="E243" s="431"/>
      <c r="F243" s="431"/>
      <c r="G243" s="431"/>
      <c r="H243" s="431"/>
    </row>
    <row r="244" spans="1:8" ht="12.75">
      <c r="A244" s="431"/>
      <c r="C244" s="431"/>
      <c r="D244" s="431"/>
      <c r="E244" s="431"/>
      <c r="F244" s="431"/>
      <c r="G244" s="431"/>
      <c r="H244" s="431"/>
    </row>
    <row r="245" spans="1:8" ht="15.75" customHeight="1">
      <c r="A245" s="431"/>
      <c r="C245" s="431"/>
      <c r="D245" s="431"/>
      <c r="E245" s="431"/>
      <c r="F245" s="431"/>
      <c r="G245" s="431"/>
      <c r="H245" s="431"/>
    </row>
    <row r="246" spans="1:8" ht="12.75">
      <c r="A246" s="431"/>
      <c r="C246" s="431"/>
      <c r="D246" s="431"/>
      <c r="E246" s="431"/>
      <c r="F246" s="431"/>
      <c r="G246" s="431"/>
      <c r="H246" s="431"/>
    </row>
    <row r="247" spans="1:8" ht="12.75">
      <c r="A247" s="431"/>
      <c r="C247" s="431"/>
      <c r="D247" s="431"/>
      <c r="E247" s="431"/>
      <c r="F247" s="431"/>
      <c r="G247" s="431"/>
      <c r="H247" s="431"/>
    </row>
    <row r="248" spans="1:8" ht="15.75" customHeight="1">
      <c r="A248" s="431"/>
      <c r="C248" s="431"/>
      <c r="D248" s="431"/>
      <c r="E248" s="431"/>
      <c r="F248" s="431"/>
      <c r="G248" s="431"/>
      <c r="H248" s="431"/>
    </row>
    <row r="251" ht="15.75" customHeight="1"/>
    <row r="257" ht="18" customHeight="1"/>
  </sheetData>
  <sheetProtection/>
  <printOptions/>
  <pageMargins left="0.5118110236220472" right="0.5118110236220472" top="0.7480314960629921" bottom="0.7480314960629921" header="0.4724409448818898" footer="0.5511811023622047"/>
  <pageSetup blackAndWhite="1" fitToHeight="5" horizontalDpi="600" verticalDpi="600" orientation="portrait" paperSize="9" r:id="rId1"/>
  <rowBreaks count="3" manualBreakCount="3">
    <brk id="102" max="255" man="1"/>
    <brk id="144" max="255" man="1"/>
    <brk id="1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J143"/>
  <sheetViews>
    <sheetView showGridLines="0" zoomScalePageLayoutView="0" workbookViewId="0" topLeftCell="A1">
      <pane ySplit="5" topLeftCell="A39" activePane="bottomLeft" state="frozen"/>
      <selection pane="topLeft" activeCell="D10" sqref="D10"/>
      <selection pane="bottomLeft" activeCell="B149" sqref="B149"/>
    </sheetView>
  </sheetViews>
  <sheetFormatPr defaultColWidth="9.33203125" defaultRowHeight="12.75"/>
  <cols>
    <col min="1" max="1" width="2.83203125" style="1" customWidth="1"/>
    <col min="2" max="2" width="5.83203125" style="16" customWidth="1"/>
    <col min="3" max="3" width="10.83203125" style="1" customWidth="1"/>
    <col min="4" max="5" width="15.83203125" style="1" customWidth="1"/>
    <col min="6" max="6" width="2.83203125" style="1" customWidth="1"/>
    <col min="7" max="7" width="13.83203125" style="1" customWidth="1"/>
    <col min="8" max="8" width="11.33203125" style="1" customWidth="1"/>
    <col min="9" max="9" width="3.83203125" style="1" customWidth="1"/>
    <col min="10" max="10" width="18.83203125" style="1" customWidth="1"/>
    <col min="11" max="11" width="2.83203125" style="1" customWidth="1"/>
    <col min="12" max="16384" width="9.33203125" style="1" customWidth="1"/>
  </cols>
  <sheetData>
    <row r="1" spans="2:10" ht="15.75">
      <c r="B1" s="65"/>
      <c r="C1" s="2"/>
      <c r="I1" s="2"/>
      <c r="J1" s="177" t="s">
        <v>357</v>
      </c>
    </row>
    <row r="2" spans="2:10" s="5" customFormat="1" ht="8.25" customHeight="1">
      <c r="B2" s="43" t="s">
        <v>176</v>
      </c>
      <c r="C2" s="39"/>
      <c r="D2" s="40"/>
      <c r="E2" s="41"/>
      <c r="G2" s="45" t="s">
        <v>177</v>
      </c>
      <c r="J2" s="45" t="s">
        <v>178</v>
      </c>
    </row>
    <row r="3" spans="2:10" ht="15.75">
      <c r="B3" s="44"/>
      <c r="C3" s="14"/>
      <c r="D3" s="4"/>
      <c r="E3" s="42"/>
      <c r="G3" s="47"/>
      <c r="J3" s="46"/>
    </row>
    <row r="4" spans="2:10" s="5" customFormat="1" ht="8.25" customHeight="1">
      <c r="B4" s="43" t="s">
        <v>179</v>
      </c>
      <c r="C4" s="39"/>
      <c r="D4" s="40"/>
      <c r="E4" s="45" t="s">
        <v>180</v>
      </c>
      <c r="J4" s="45" t="s">
        <v>181</v>
      </c>
    </row>
    <row r="5" spans="2:10" ht="15.75">
      <c r="B5" s="305"/>
      <c r="C5" s="322"/>
      <c r="D5" s="323"/>
      <c r="E5" s="48"/>
      <c r="G5" s="16"/>
      <c r="J5" s="48"/>
    </row>
    <row r="6" spans="8:9" ht="12.75" customHeight="1">
      <c r="H6" s="9"/>
      <c r="I6" s="13"/>
    </row>
    <row r="7" ht="12.75" customHeight="1">
      <c r="J7" s="106" t="s">
        <v>347</v>
      </c>
    </row>
    <row r="8" ht="12.75" customHeight="1">
      <c r="J8" s="105" t="s">
        <v>348</v>
      </c>
    </row>
    <row r="9" spans="2:10" ht="15.75" customHeight="1">
      <c r="B9" s="93" t="s">
        <v>516</v>
      </c>
      <c r="C9" s="103"/>
      <c r="D9" s="104"/>
      <c r="E9" s="104"/>
      <c r="F9" s="104"/>
      <c r="G9" s="104"/>
      <c r="H9" s="3"/>
      <c r="I9" s="3"/>
      <c r="J9" s="3"/>
    </row>
    <row r="10" spans="2:10" ht="15.75" customHeight="1">
      <c r="B10" s="336" t="s">
        <v>411</v>
      </c>
      <c r="C10" s="337"/>
      <c r="D10" s="338"/>
      <c r="E10" s="338"/>
      <c r="F10" s="338"/>
      <c r="G10" s="338"/>
      <c r="H10" s="23"/>
      <c r="I10" s="23"/>
      <c r="J10" s="28"/>
    </row>
    <row r="11" spans="2:10" ht="3.75" customHeight="1">
      <c r="B11" s="336"/>
      <c r="C11" s="337"/>
      <c r="D11" s="338"/>
      <c r="E11" s="338"/>
      <c r="F11" s="338"/>
      <c r="G11" s="338"/>
      <c r="H11" s="23"/>
      <c r="I11" s="23"/>
      <c r="J11" s="23"/>
    </row>
    <row r="12" spans="2:10" ht="12.75" customHeight="1">
      <c r="B12" s="32" t="str">
        <f>"Belåningsbara statsskuldförbindelser m.m. ("&amp;'A BR'!B12&amp;")"</f>
        <v>Belåningsbara statsskuldförbindelser m.m. (A2)</v>
      </c>
      <c r="D12" s="52"/>
      <c r="E12" s="137"/>
      <c r="F12" s="52"/>
      <c r="G12" s="52"/>
      <c r="H12" s="52"/>
      <c r="I12" s="166"/>
      <c r="J12" s="118"/>
    </row>
    <row r="13" spans="2:10" ht="12.75" customHeight="1">
      <c r="B13" s="217" t="s">
        <v>402</v>
      </c>
      <c r="C13" s="218" t="s">
        <v>439</v>
      </c>
      <c r="D13" s="181"/>
      <c r="E13" s="248"/>
      <c r="F13" s="181"/>
      <c r="G13" s="181"/>
      <c r="H13" s="181"/>
      <c r="I13" s="269"/>
      <c r="J13" s="50"/>
    </row>
    <row r="14" spans="2:10" ht="12.75" customHeight="1">
      <c r="B14" s="378" t="s">
        <v>403</v>
      </c>
      <c r="C14" s="221" t="s">
        <v>440</v>
      </c>
      <c r="D14" s="186"/>
      <c r="E14" s="200"/>
      <c r="F14" s="186"/>
      <c r="G14" s="186"/>
      <c r="H14" s="186"/>
      <c r="I14" s="270"/>
      <c r="J14" s="50"/>
    </row>
    <row r="15" spans="2:10" ht="12.75" customHeight="1">
      <c r="B15" s="379"/>
      <c r="C15" s="121"/>
      <c r="D15" s="52"/>
      <c r="E15" s="126"/>
      <c r="F15" s="52"/>
      <c r="G15" s="52"/>
      <c r="H15" s="52"/>
      <c r="I15" s="165"/>
      <c r="J15" s="272"/>
    </row>
    <row r="16" spans="2:10" ht="12.75" customHeight="1">
      <c r="B16" s="382" t="s">
        <v>441</v>
      </c>
      <c r="D16" s="52"/>
      <c r="E16" s="126"/>
      <c r="F16" s="52"/>
      <c r="G16" s="52"/>
      <c r="H16" s="52"/>
      <c r="I16" s="380"/>
      <c r="J16" s="381"/>
    </row>
    <row r="17" spans="2:10" ht="12.75" customHeight="1">
      <c r="B17" s="382" t="str">
        <f>"och andra räntebärande värdepapper ("&amp;'A BR'!B12&amp;", "&amp;'A BR'!B15&amp;")"</f>
        <v>och andra räntebärande värdepapper (A2, A5)</v>
      </c>
      <c r="D17" s="52"/>
      <c r="E17" s="126"/>
      <c r="F17" s="52"/>
      <c r="G17" s="52"/>
      <c r="H17" s="52"/>
      <c r="I17" s="380"/>
      <c r="J17" s="381"/>
    </row>
    <row r="18" spans="2:10" ht="3.75" customHeight="1">
      <c r="B18" s="382"/>
      <c r="D18" s="52"/>
      <c r="E18" s="126"/>
      <c r="F18" s="52"/>
      <c r="G18" s="52"/>
      <c r="H18" s="52"/>
      <c r="I18" s="380"/>
      <c r="J18" s="381"/>
    </row>
    <row r="19" spans="2:10" ht="12.75" customHeight="1">
      <c r="B19" s="379"/>
      <c r="C19" s="382" t="s">
        <v>442</v>
      </c>
      <c r="D19" s="52"/>
      <c r="E19" s="126"/>
      <c r="F19" s="52"/>
      <c r="G19" s="52"/>
      <c r="H19" s="52"/>
      <c r="I19" s="380"/>
      <c r="J19" s="118"/>
    </row>
    <row r="20" spans="2:10" ht="12.75" customHeight="1">
      <c r="B20" s="217" t="s">
        <v>404</v>
      </c>
      <c r="C20" s="218" t="s">
        <v>443</v>
      </c>
      <c r="D20" s="181"/>
      <c r="E20" s="197"/>
      <c r="F20" s="181"/>
      <c r="G20" s="181"/>
      <c r="H20" s="181"/>
      <c r="I20" s="269"/>
      <c r="J20" s="50"/>
    </row>
    <row r="21" spans="2:10" ht="12.75" customHeight="1">
      <c r="B21" s="217" t="s">
        <v>405</v>
      </c>
      <c r="C21" s="221" t="s">
        <v>305</v>
      </c>
      <c r="D21" s="186"/>
      <c r="E21" s="200"/>
      <c r="F21" s="186"/>
      <c r="G21" s="186"/>
      <c r="H21" s="186"/>
      <c r="I21" s="270"/>
      <c r="J21" s="50"/>
    </row>
    <row r="22" spans="2:10" ht="12.75" customHeight="1">
      <c r="B22" s="217" t="s">
        <v>406</v>
      </c>
      <c r="C22" s="221" t="s">
        <v>444</v>
      </c>
      <c r="D22" s="186"/>
      <c r="E22" s="203"/>
      <c r="F22" s="186"/>
      <c r="G22" s="186"/>
      <c r="H22" s="186"/>
      <c r="I22" s="270"/>
      <c r="J22" s="50"/>
    </row>
    <row r="23" spans="2:10" ht="12.75" customHeight="1">
      <c r="B23" s="217" t="s">
        <v>407</v>
      </c>
      <c r="C23" s="221" t="s">
        <v>69</v>
      </c>
      <c r="D23" s="186"/>
      <c r="E23" s="185"/>
      <c r="F23" s="186"/>
      <c r="G23" s="186"/>
      <c r="H23" s="186"/>
      <c r="I23" s="270"/>
      <c r="J23" s="50"/>
    </row>
    <row r="24" spans="2:10" ht="12.75" customHeight="1">
      <c r="B24" s="217" t="s">
        <v>408</v>
      </c>
      <c r="C24" s="221" t="s">
        <v>445</v>
      </c>
      <c r="D24" s="186"/>
      <c r="E24" s="185"/>
      <c r="F24" s="186"/>
      <c r="G24" s="186"/>
      <c r="H24" s="186"/>
      <c r="I24" s="270"/>
      <c r="J24" s="50"/>
    </row>
    <row r="25" spans="2:10" ht="12.75" customHeight="1">
      <c r="B25" s="217" t="s">
        <v>409</v>
      </c>
      <c r="C25" s="221" t="s">
        <v>446</v>
      </c>
      <c r="D25" s="186"/>
      <c r="E25" s="200"/>
      <c r="F25" s="186"/>
      <c r="G25" s="186"/>
      <c r="H25" s="186"/>
      <c r="I25" s="270"/>
      <c r="J25" s="50"/>
    </row>
    <row r="26" spans="2:10" ht="12.75" customHeight="1">
      <c r="B26" s="217" t="s">
        <v>410</v>
      </c>
      <c r="C26" s="221" t="s">
        <v>447</v>
      </c>
      <c r="D26" s="186"/>
      <c r="E26" s="185"/>
      <c r="F26" s="186"/>
      <c r="G26" s="186"/>
      <c r="H26" s="186"/>
      <c r="I26" s="270"/>
      <c r="J26" s="50"/>
    </row>
    <row r="27" spans="2:10" ht="12.75" customHeight="1">
      <c r="B27" s="217" t="s">
        <v>517</v>
      </c>
      <c r="C27" s="221" t="str">
        <f>"Summa ("&amp;B20&amp;" : "&amp;B26&amp;")"</f>
        <v>Summa (F3 : F9)</v>
      </c>
      <c r="D27" s="194"/>
      <c r="E27" s="193"/>
      <c r="F27" s="194"/>
      <c r="G27" s="194"/>
      <c r="H27" s="294"/>
      <c r="I27" s="383" t="s">
        <v>1</v>
      </c>
      <c r="J27" s="147"/>
    </row>
    <row r="28" spans="2:10" ht="12.75" customHeight="1">
      <c r="B28" s="217" t="s">
        <v>518</v>
      </c>
      <c r="C28" s="384" t="s">
        <v>448</v>
      </c>
      <c r="D28" s="186"/>
      <c r="E28" s="185"/>
      <c r="F28" s="186"/>
      <c r="G28" s="186"/>
      <c r="H28" s="294"/>
      <c r="I28" s="270"/>
      <c r="J28" s="385"/>
    </row>
    <row r="29" spans="2:10" ht="12.75" customHeight="1">
      <c r="B29" s="32"/>
      <c r="C29" s="386"/>
      <c r="D29" s="52"/>
      <c r="E29" s="95"/>
      <c r="F29" s="52"/>
      <c r="G29" s="52"/>
      <c r="H29" s="120"/>
      <c r="I29" s="165"/>
      <c r="J29" s="387"/>
    </row>
    <row r="30" spans="2:10" ht="12.75" customHeight="1">
      <c r="B30" s="379"/>
      <c r="C30" s="32" t="s">
        <v>449</v>
      </c>
      <c r="D30" s="52"/>
      <c r="E30" s="95"/>
      <c r="F30" s="52"/>
      <c r="G30" s="52"/>
      <c r="H30" s="52"/>
      <c r="I30" s="388"/>
      <c r="J30" s="389"/>
    </row>
    <row r="31" spans="2:10" ht="12.75" customHeight="1">
      <c r="B31" s="217" t="s">
        <v>519</v>
      </c>
      <c r="C31" s="218" t="s">
        <v>443</v>
      </c>
      <c r="D31" s="181"/>
      <c r="E31" s="180"/>
      <c r="F31" s="181"/>
      <c r="G31" s="181"/>
      <c r="H31" s="181"/>
      <c r="I31" s="269"/>
      <c r="J31" s="390"/>
    </row>
    <row r="32" spans="2:10" ht="12.75" customHeight="1">
      <c r="B32" s="217" t="s">
        <v>520</v>
      </c>
      <c r="C32" s="221" t="s">
        <v>305</v>
      </c>
      <c r="D32" s="186"/>
      <c r="E32" s="185"/>
      <c r="F32" s="186"/>
      <c r="G32" s="186"/>
      <c r="H32" s="186"/>
      <c r="I32" s="270"/>
      <c r="J32" s="390"/>
    </row>
    <row r="33" spans="2:10" ht="12.75" customHeight="1">
      <c r="B33" s="217" t="s">
        <v>521</v>
      </c>
      <c r="C33" s="221" t="s">
        <v>444</v>
      </c>
      <c r="D33" s="186"/>
      <c r="E33" s="185"/>
      <c r="F33" s="186"/>
      <c r="G33" s="186"/>
      <c r="H33" s="186"/>
      <c r="I33" s="270"/>
      <c r="J33" s="390"/>
    </row>
    <row r="34" spans="2:10" ht="12.75" customHeight="1">
      <c r="B34" s="217" t="s">
        <v>522</v>
      </c>
      <c r="C34" s="221" t="s">
        <v>69</v>
      </c>
      <c r="D34" s="186"/>
      <c r="E34" s="186"/>
      <c r="F34" s="186"/>
      <c r="G34" s="186"/>
      <c r="H34" s="186"/>
      <c r="I34" s="270"/>
      <c r="J34" s="390"/>
    </row>
    <row r="35" spans="2:10" ht="12.75" customHeight="1">
      <c r="B35" s="217" t="s">
        <v>523</v>
      </c>
      <c r="C35" s="221" t="s">
        <v>445</v>
      </c>
      <c r="D35" s="186"/>
      <c r="E35" s="186"/>
      <c r="F35" s="186"/>
      <c r="G35" s="186"/>
      <c r="H35" s="186"/>
      <c r="I35" s="270"/>
      <c r="J35" s="390"/>
    </row>
    <row r="36" spans="2:10" ht="12.75" customHeight="1">
      <c r="B36" s="217" t="s">
        <v>524</v>
      </c>
      <c r="C36" s="221" t="s">
        <v>446</v>
      </c>
      <c r="D36" s="186"/>
      <c r="E36" s="185"/>
      <c r="F36" s="186"/>
      <c r="G36" s="186"/>
      <c r="H36" s="186"/>
      <c r="I36" s="270"/>
      <c r="J36" s="390"/>
    </row>
    <row r="37" spans="2:10" ht="12.75" customHeight="1">
      <c r="B37" s="217" t="s">
        <v>525</v>
      </c>
      <c r="C37" s="221" t="s">
        <v>447</v>
      </c>
      <c r="D37" s="186"/>
      <c r="E37" s="185"/>
      <c r="F37" s="186"/>
      <c r="G37" s="186"/>
      <c r="H37" s="186"/>
      <c r="I37" s="270"/>
      <c r="J37" s="390"/>
    </row>
    <row r="38" spans="2:10" ht="12.75" customHeight="1">
      <c r="B38" s="217" t="s">
        <v>526</v>
      </c>
      <c r="C38" s="221" t="str">
        <f>"Summa ("&amp;B31&amp;" : "&amp;B37&amp;")"</f>
        <v>Summa (F12 : F18)</v>
      </c>
      <c r="D38" s="186"/>
      <c r="E38" s="185"/>
      <c r="F38" s="186"/>
      <c r="G38" s="186"/>
      <c r="H38" s="294"/>
      <c r="I38" s="383" t="s">
        <v>1</v>
      </c>
      <c r="J38" s="391"/>
    </row>
    <row r="39" spans="2:10" ht="12.75" customHeight="1">
      <c r="B39" s="217" t="s">
        <v>527</v>
      </c>
      <c r="C39" s="384" t="s">
        <v>450</v>
      </c>
      <c r="D39" s="186"/>
      <c r="E39" s="185"/>
      <c r="F39" s="186"/>
      <c r="G39" s="186"/>
      <c r="H39" s="294"/>
      <c r="I39" s="270"/>
      <c r="J39" s="392"/>
    </row>
    <row r="40" spans="2:10" ht="12.75" customHeight="1">
      <c r="B40" s="379"/>
      <c r="C40" s="121"/>
      <c r="D40" s="52"/>
      <c r="E40" s="52"/>
      <c r="F40" s="52"/>
      <c r="G40" s="52"/>
      <c r="H40" s="52"/>
      <c r="I40" s="165"/>
      <c r="J40" s="272"/>
    </row>
    <row r="41" spans="2:10" ht="12.75" customHeight="1">
      <c r="B41" s="382" t="s">
        <v>441</v>
      </c>
      <c r="D41" s="52"/>
      <c r="E41" s="52"/>
      <c r="F41" s="52"/>
      <c r="G41" s="52"/>
      <c r="H41" s="52"/>
      <c r="I41" s="165"/>
      <c r="J41" s="381"/>
    </row>
    <row r="42" spans="2:10" ht="12.75" customHeight="1">
      <c r="B42" s="382" t="str">
        <f>"och andra räntebärande värdepapper ("&amp;'A BR'!B12&amp;", "&amp;'A BR'!B15&amp;")"</f>
        <v>och andra räntebärande värdepapper (A2, A5)</v>
      </c>
      <c r="D42" s="52"/>
      <c r="E42" s="52"/>
      <c r="F42" s="52"/>
      <c r="G42" s="52"/>
      <c r="H42" s="52"/>
      <c r="I42" s="380"/>
      <c r="J42" s="381"/>
    </row>
    <row r="43" spans="2:10" ht="12.75" customHeight="1">
      <c r="B43" s="32" t="s">
        <v>528</v>
      </c>
      <c r="C43" s="121" t="s">
        <v>451</v>
      </c>
      <c r="D43" s="52"/>
      <c r="E43" s="52"/>
      <c r="F43" s="52"/>
      <c r="G43" s="52"/>
      <c r="H43" s="52"/>
      <c r="I43" s="165"/>
      <c r="J43" s="393"/>
    </row>
    <row r="44" spans="2:10" ht="12.75" customHeight="1">
      <c r="B44" s="217"/>
      <c r="C44" s="218" t="s">
        <v>452</v>
      </c>
      <c r="D44" s="181"/>
      <c r="E44" s="181"/>
      <c r="F44" s="181"/>
      <c r="G44" s="181"/>
      <c r="H44" s="181"/>
      <c r="I44" s="269"/>
      <c r="J44" s="67"/>
    </row>
    <row r="45" spans="2:10" ht="12.75" customHeight="1">
      <c r="B45" s="217" t="s">
        <v>529</v>
      </c>
      <c r="C45" s="218" t="s">
        <v>299</v>
      </c>
      <c r="D45" s="181"/>
      <c r="E45" s="181"/>
      <c r="F45" s="181"/>
      <c r="G45" s="181"/>
      <c r="H45" s="181"/>
      <c r="I45" s="269"/>
      <c r="J45" s="67"/>
    </row>
    <row r="46" spans="2:10" ht="12.75" customHeight="1">
      <c r="B46" s="32"/>
      <c r="C46" s="121"/>
      <c r="D46" s="52"/>
      <c r="E46" s="52"/>
      <c r="F46" s="52"/>
      <c r="G46" s="52"/>
      <c r="H46" s="52"/>
      <c r="I46" s="165"/>
      <c r="J46" s="272"/>
    </row>
    <row r="47" spans="2:10" ht="12.75" customHeight="1">
      <c r="B47" s="32" t="str">
        <f>"Immateriella anläggningstillgångar ("&amp;'A BR'!B21&amp;")"</f>
        <v>Immateriella anläggningstillgångar (A11)</v>
      </c>
      <c r="D47" s="52"/>
      <c r="E47" s="52"/>
      <c r="F47" s="52"/>
      <c r="G47" s="52"/>
      <c r="H47" s="52"/>
      <c r="I47" s="166"/>
      <c r="J47" s="118"/>
    </row>
    <row r="48" spans="2:10" ht="12.75" customHeight="1">
      <c r="B48" s="217" t="s">
        <v>530</v>
      </c>
      <c r="C48" s="218" t="s">
        <v>300</v>
      </c>
      <c r="D48" s="181"/>
      <c r="E48" s="181"/>
      <c r="F48" s="181"/>
      <c r="G48" s="181"/>
      <c r="H48" s="181"/>
      <c r="I48" s="269"/>
      <c r="J48" s="334"/>
    </row>
    <row r="49" spans="2:10" ht="12.75" customHeight="1">
      <c r="B49" s="220" t="s">
        <v>531</v>
      </c>
      <c r="C49" s="221" t="s">
        <v>309</v>
      </c>
      <c r="D49" s="186"/>
      <c r="E49" s="186"/>
      <c r="F49" s="186"/>
      <c r="G49" s="186"/>
      <c r="H49" s="186"/>
      <c r="I49" s="270"/>
      <c r="J49" s="334"/>
    </row>
    <row r="50" spans="2:10" ht="12.75" customHeight="1">
      <c r="B50" s="32"/>
      <c r="C50" s="121"/>
      <c r="D50" s="52"/>
      <c r="E50" s="52"/>
      <c r="F50" s="52"/>
      <c r="G50" s="52"/>
      <c r="H50" s="52"/>
      <c r="I50" s="165"/>
      <c r="J50" s="272"/>
    </row>
    <row r="51" spans="2:10" ht="12.75" customHeight="1">
      <c r="B51" s="32" t="str">
        <f>"Förutbetalda kostnader och upplupna intäkter ("&amp;'A BR'!B25&amp;")"</f>
        <v>Förutbetalda kostnader och upplupna intäkter (A15)</v>
      </c>
      <c r="D51" s="52"/>
      <c r="E51" s="52"/>
      <c r="F51" s="52"/>
      <c r="G51" s="52"/>
      <c r="H51" s="52"/>
      <c r="I51" s="166"/>
      <c r="J51" s="118"/>
    </row>
    <row r="52" spans="2:10" ht="12.75" customHeight="1">
      <c r="B52" s="217" t="s">
        <v>532</v>
      </c>
      <c r="C52" s="218" t="s">
        <v>453</v>
      </c>
      <c r="D52" s="181"/>
      <c r="E52" s="181"/>
      <c r="F52" s="181"/>
      <c r="G52" s="181"/>
      <c r="H52" s="181"/>
      <c r="I52" s="269"/>
      <c r="J52" s="50"/>
    </row>
    <row r="53" spans="2:10" ht="12.75" customHeight="1">
      <c r="B53" s="220" t="s">
        <v>533</v>
      </c>
      <c r="C53" s="221" t="s">
        <v>299</v>
      </c>
      <c r="D53" s="186"/>
      <c r="E53" s="186"/>
      <c r="F53" s="186"/>
      <c r="G53" s="186"/>
      <c r="H53" s="186"/>
      <c r="I53" s="270"/>
      <c r="J53" s="67"/>
    </row>
    <row r="54" spans="2:10" ht="12.75" customHeight="1">
      <c r="B54" s="32"/>
      <c r="C54" s="121"/>
      <c r="D54" s="52"/>
      <c r="E54" s="52"/>
      <c r="F54" s="52"/>
      <c r="G54" s="52"/>
      <c r="H54" s="52"/>
      <c r="I54" s="165"/>
      <c r="J54" s="272"/>
    </row>
    <row r="55" spans="2:10" ht="12.75" customHeight="1">
      <c r="B55" s="33" t="str">
        <f>"Upplupna kostnader och förutbetalda intäkter ("&amp;'A BR'!B35&amp;")"</f>
        <v>Upplupna kostnader och förutbetalda intäkter (A23)</v>
      </c>
      <c r="D55" s="52"/>
      <c r="E55" s="52"/>
      <c r="F55" s="95"/>
      <c r="G55" s="52"/>
      <c r="H55" s="52"/>
      <c r="I55" s="166"/>
      <c r="J55" s="146"/>
    </row>
    <row r="56" spans="2:10" ht="12.75" customHeight="1">
      <c r="B56" s="253" t="s">
        <v>534</v>
      </c>
      <c r="C56" s="239" t="s">
        <v>453</v>
      </c>
      <c r="D56" s="181"/>
      <c r="E56" s="181"/>
      <c r="F56" s="180"/>
      <c r="G56" s="181"/>
      <c r="H56" s="181"/>
      <c r="I56" s="267"/>
      <c r="J56" s="394"/>
    </row>
    <row r="57" spans="2:10" ht="12.75" customHeight="1">
      <c r="B57" s="255" t="s">
        <v>535</v>
      </c>
      <c r="C57" s="241" t="s">
        <v>299</v>
      </c>
      <c r="D57" s="186"/>
      <c r="E57" s="186"/>
      <c r="F57" s="185"/>
      <c r="G57" s="186"/>
      <c r="H57" s="186"/>
      <c r="I57" s="268"/>
      <c r="J57" s="67"/>
    </row>
    <row r="58" spans="2:10" ht="12.75" customHeight="1">
      <c r="B58" s="33"/>
      <c r="C58" s="139"/>
      <c r="D58" s="52"/>
      <c r="E58" s="52"/>
      <c r="F58" s="95"/>
      <c r="G58" s="52"/>
      <c r="H58" s="52"/>
      <c r="I58" s="163"/>
      <c r="J58" s="272"/>
    </row>
    <row r="59" spans="2:10" ht="12.75" customHeight="1">
      <c r="B59" s="33" t="str">
        <f>"Avsättningar ("&amp;'A BR'!B36&amp;")"</f>
        <v>Avsättningar (A24)</v>
      </c>
      <c r="D59" s="52"/>
      <c r="E59" s="52"/>
      <c r="F59" s="95"/>
      <c r="G59" s="52"/>
      <c r="H59" s="52"/>
      <c r="I59" s="166"/>
      <c r="J59" s="146"/>
    </row>
    <row r="60" spans="2:10" ht="12.75" customHeight="1">
      <c r="B60" s="253" t="s">
        <v>536</v>
      </c>
      <c r="C60" s="239" t="s">
        <v>51</v>
      </c>
      <c r="D60" s="181"/>
      <c r="E60" s="181"/>
      <c r="F60" s="180"/>
      <c r="G60" s="181"/>
      <c r="H60" s="181"/>
      <c r="I60" s="267"/>
      <c r="J60" s="334"/>
    </row>
    <row r="61" spans="2:10" ht="12.75" customHeight="1">
      <c r="B61" s="253" t="s">
        <v>537</v>
      </c>
      <c r="C61" s="241" t="s">
        <v>320</v>
      </c>
      <c r="D61" s="186"/>
      <c r="E61" s="186"/>
      <c r="F61" s="186"/>
      <c r="G61" s="186"/>
      <c r="H61" s="186"/>
      <c r="I61" s="268"/>
      <c r="J61" s="334"/>
    </row>
    <row r="62" spans="2:10" ht="12.75" customHeight="1">
      <c r="B62" s="253" t="s">
        <v>538</v>
      </c>
      <c r="C62" s="241" t="s">
        <v>321</v>
      </c>
      <c r="D62" s="186"/>
      <c r="E62" s="186"/>
      <c r="F62" s="186"/>
      <c r="G62" s="186"/>
      <c r="H62" s="186"/>
      <c r="I62" s="268"/>
      <c r="J62" s="334"/>
    </row>
    <row r="63" spans="2:10" ht="12.75" customHeight="1">
      <c r="B63" s="148"/>
      <c r="C63" s="149"/>
      <c r="D63" s="52"/>
      <c r="E63" s="52"/>
      <c r="F63" s="52"/>
      <c r="G63" s="52"/>
      <c r="H63" s="52"/>
      <c r="I63" s="163"/>
      <c r="J63" s="272"/>
    </row>
    <row r="64" spans="2:10" ht="12.75" customHeight="1">
      <c r="B64" s="33" t="str">
        <f>"Obeskattade reserver ("&amp;'A BR'!B38&amp;")"</f>
        <v>Obeskattade reserver (A26)</v>
      </c>
      <c r="D64" s="52"/>
      <c r="E64" s="52"/>
      <c r="F64" s="52"/>
      <c r="G64" s="52"/>
      <c r="H64" s="52"/>
      <c r="I64" s="166"/>
      <c r="J64" s="146"/>
    </row>
    <row r="65" spans="2:10" ht="12.75" customHeight="1">
      <c r="B65" s="253" t="s">
        <v>539</v>
      </c>
      <c r="C65" s="239" t="s">
        <v>330</v>
      </c>
      <c r="D65" s="181"/>
      <c r="E65" s="181"/>
      <c r="F65" s="181"/>
      <c r="G65" s="181"/>
      <c r="H65" s="181"/>
      <c r="I65" s="267"/>
      <c r="J65" s="328"/>
    </row>
    <row r="66" spans="2:10" ht="12.75" customHeight="1">
      <c r="B66" s="253" t="s">
        <v>540</v>
      </c>
      <c r="C66" s="241" t="s">
        <v>331</v>
      </c>
      <c r="D66" s="186"/>
      <c r="E66" s="186"/>
      <c r="F66" s="186"/>
      <c r="G66" s="186"/>
      <c r="H66" s="186"/>
      <c r="I66" s="268"/>
      <c r="J66" s="328"/>
    </row>
    <row r="67" spans="2:10" ht="12.75" customHeight="1">
      <c r="B67" s="253" t="s">
        <v>541</v>
      </c>
      <c r="C67" s="241" t="s">
        <v>322</v>
      </c>
      <c r="D67" s="186"/>
      <c r="E67" s="186"/>
      <c r="F67" s="186"/>
      <c r="G67" s="186"/>
      <c r="H67" s="186"/>
      <c r="I67" s="268"/>
      <c r="J67" s="328"/>
    </row>
    <row r="68" spans="2:10" ht="12.75" customHeight="1">
      <c r="B68" s="253" t="s">
        <v>542</v>
      </c>
      <c r="C68" s="241" t="s">
        <v>323</v>
      </c>
      <c r="D68" s="186"/>
      <c r="E68" s="186"/>
      <c r="F68" s="186"/>
      <c r="G68" s="186"/>
      <c r="H68" s="186"/>
      <c r="I68" s="268"/>
      <c r="J68" s="328"/>
    </row>
    <row r="69" spans="2:10" ht="12.75" customHeight="1">
      <c r="B69" s="253" t="s">
        <v>543</v>
      </c>
      <c r="C69" s="241" t="s">
        <v>324</v>
      </c>
      <c r="D69" s="186"/>
      <c r="E69" s="186"/>
      <c r="F69" s="186"/>
      <c r="G69" s="186"/>
      <c r="H69" s="186"/>
      <c r="I69" s="268"/>
      <c r="J69" s="328"/>
    </row>
    <row r="70" spans="2:10" ht="12.75" customHeight="1">
      <c r="B70" s="33"/>
      <c r="C70" s="139"/>
      <c r="D70" s="52"/>
      <c r="E70" s="52"/>
      <c r="F70" s="52"/>
      <c r="G70" s="52"/>
      <c r="H70" s="52"/>
      <c r="I70" s="163"/>
      <c r="J70" s="347"/>
    </row>
    <row r="71" spans="2:10" ht="12.75" customHeight="1">
      <c r="B71" s="52"/>
      <c r="C71" s="52"/>
      <c r="D71" s="52"/>
      <c r="E71" s="52"/>
      <c r="F71" s="52"/>
      <c r="G71" s="52"/>
      <c r="H71" s="52"/>
      <c r="I71" s="79"/>
      <c r="J71" s="272"/>
    </row>
    <row r="72" spans="2:10" ht="15.75" customHeight="1">
      <c r="B72" s="133" t="s">
        <v>412</v>
      </c>
      <c r="D72" s="52"/>
      <c r="E72" s="52"/>
      <c r="F72" s="52"/>
      <c r="G72" s="52"/>
      <c r="H72" s="52"/>
      <c r="I72" s="166"/>
      <c r="J72" s="160"/>
    </row>
    <row r="73" spans="2:10" ht="3.75" customHeight="1">
      <c r="B73" s="52"/>
      <c r="C73" s="23"/>
      <c r="D73" s="23"/>
      <c r="E73" s="23"/>
      <c r="F73" s="23"/>
      <c r="G73" s="23"/>
      <c r="H73" s="23"/>
      <c r="I73" s="73"/>
      <c r="J73" s="272"/>
    </row>
    <row r="74" spans="2:10" ht="12.75" customHeight="1">
      <c r="B74" s="152" t="s">
        <v>19</v>
      </c>
      <c r="D74" s="52"/>
      <c r="E74" s="52"/>
      <c r="F74" s="52"/>
      <c r="G74" s="52"/>
      <c r="H74" s="52"/>
      <c r="I74" s="33"/>
      <c r="J74" s="150"/>
    </row>
    <row r="75" spans="2:10" ht="12.75" customHeight="1">
      <c r="B75" s="152" t="str">
        <f>"andra fonder; balanserad vinst eller förlust; årets resultat ("&amp;'A BR'!B40&amp;" : "&amp;'A BR'!B45&amp;")"</f>
        <v>andra fonder; balanserad vinst eller förlust; årets resultat (A28 : A33)</v>
      </c>
      <c r="D75" s="52"/>
      <c r="E75" s="52"/>
      <c r="F75" s="52"/>
      <c r="G75" s="52"/>
      <c r="H75" s="52"/>
      <c r="I75" s="33"/>
      <c r="J75" s="150"/>
    </row>
    <row r="76" spans="2:10" ht="12.75" customHeight="1">
      <c r="B76" s="151"/>
      <c r="C76" s="23"/>
      <c r="D76" s="52"/>
      <c r="E76" s="52"/>
      <c r="F76" s="52"/>
      <c r="G76" s="52"/>
      <c r="H76" s="52"/>
      <c r="I76" s="33"/>
      <c r="J76" s="150"/>
    </row>
    <row r="77" spans="2:10" ht="12.75">
      <c r="B77" s="253" t="s">
        <v>544</v>
      </c>
      <c r="C77" s="254" t="s">
        <v>3</v>
      </c>
      <c r="D77" s="181"/>
      <c r="E77" s="181"/>
      <c r="F77" s="181"/>
      <c r="G77" s="181"/>
      <c r="H77" s="295"/>
      <c r="I77" s="256"/>
      <c r="J77" s="339"/>
    </row>
    <row r="78" spans="2:10" ht="12.75">
      <c r="B78" s="253" t="s">
        <v>545</v>
      </c>
      <c r="C78" s="254" t="s">
        <v>4</v>
      </c>
      <c r="D78" s="181"/>
      <c r="E78" s="181"/>
      <c r="F78" s="181"/>
      <c r="G78" s="181"/>
      <c r="H78" s="295"/>
      <c r="I78" s="256"/>
      <c r="J78" s="339"/>
    </row>
    <row r="79" spans="2:10" ht="12.75">
      <c r="B79" s="253" t="s">
        <v>546</v>
      </c>
      <c r="C79" s="430" t="s">
        <v>560</v>
      </c>
      <c r="D79" s="181"/>
      <c r="E79" s="181"/>
      <c r="F79" s="181"/>
      <c r="G79" s="181"/>
      <c r="H79" s="295"/>
      <c r="I79" s="256"/>
      <c r="J79" s="339"/>
    </row>
    <row r="80" spans="2:10" ht="12.75">
      <c r="B80" s="464" t="s">
        <v>547</v>
      </c>
      <c r="C80" s="443" t="s">
        <v>607</v>
      </c>
      <c r="D80" s="181"/>
      <c r="E80" s="181"/>
      <c r="F80" s="181"/>
      <c r="G80" s="181"/>
      <c r="H80" s="295"/>
      <c r="I80" s="256"/>
      <c r="J80" s="339"/>
    </row>
    <row r="81" spans="2:10" ht="12.75">
      <c r="B81" s="465" t="s">
        <v>548</v>
      </c>
      <c r="C81" s="342" t="s">
        <v>5</v>
      </c>
      <c r="D81" s="181"/>
      <c r="E81" s="181"/>
      <c r="F81" s="181"/>
      <c r="G81" s="181"/>
      <c r="H81" s="295"/>
      <c r="I81" s="256"/>
      <c r="J81" s="339"/>
    </row>
    <row r="82" spans="2:10" ht="12.75">
      <c r="B82" s="465" t="s">
        <v>549</v>
      </c>
      <c r="C82" s="342" t="s">
        <v>6</v>
      </c>
      <c r="D82" s="181"/>
      <c r="E82" s="181"/>
      <c r="F82" s="181"/>
      <c r="G82" s="181"/>
      <c r="H82" s="295"/>
      <c r="I82" s="256"/>
      <c r="J82" s="339"/>
    </row>
    <row r="83" spans="2:10" ht="12.75">
      <c r="B83" s="465" t="s">
        <v>550</v>
      </c>
      <c r="C83" s="342" t="s">
        <v>7</v>
      </c>
      <c r="D83" s="181"/>
      <c r="E83" s="181"/>
      <c r="F83" s="181"/>
      <c r="G83" s="181"/>
      <c r="H83" s="295"/>
      <c r="I83" s="256"/>
      <c r="J83" s="339"/>
    </row>
    <row r="84" spans="2:10" ht="12.75">
      <c r="B84" s="465" t="s">
        <v>551</v>
      </c>
      <c r="C84" s="342" t="s">
        <v>8</v>
      </c>
      <c r="D84" s="181"/>
      <c r="E84" s="181"/>
      <c r="F84" s="181"/>
      <c r="G84" s="181"/>
      <c r="H84" s="295"/>
      <c r="I84" s="256"/>
      <c r="J84" s="339"/>
    </row>
    <row r="85" spans="2:10" ht="12.75">
      <c r="B85" s="465" t="s">
        <v>552</v>
      </c>
      <c r="C85" s="241" t="s">
        <v>9</v>
      </c>
      <c r="D85" s="181"/>
      <c r="E85" s="181"/>
      <c r="F85" s="181"/>
      <c r="G85" s="181"/>
      <c r="H85" s="264"/>
      <c r="I85" s="256"/>
      <c r="J85" s="328"/>
    </row>
    <row r="86" spans="2:10" ht="12.75">
      <c r="B86" s="465" t="s">
        <v>553</v>
      </c>
      <c r="C86" s="239" t="s">
        <v>10</v>
      </c>
      <c r="D86" s="181"/>
      <c r="E86" s="181"/>
      <c r="F86" s="181"/>
      <c r="G86" s="181"/>
      <c r="H86" s="264"/>
      <c r="I86" s="256"/>
      <c r="J86" s="328"/>
    </row>
    <row r="87" spans="2:10" ht="12.75">
      <c r="B87" s="465" t="s">
        <v>554</v>
      </c>
      <c r="C87" s="254" t="s">
        <v>11</v>
      </c>
      <c r="D87" s="181"/>
      <c r="E87" s="181"/>
      <c r="F87" s="181"/>
      <c r="G87" s="181"/>
      <c r="H87" s="295"/>
      <c r="I87" s="256"/>
      <c r="J87" s="339"/>
    </row>
    <row r="88" spans="2:10" ht="12.75">
      <c r="B88" s="465" t="s">
        <v>555</v>
      </c>
      <c r="C88" s="254" t="s">
        <v>12</v>
      </c>
      <c r="D88" s="181"/>
      <c r="E88" s="181"/>
      <c r="F88" s="181"/>
      <c r="G88" s="181"/>
      <c r="H88" s="295"/>
      <c r="I88" s="256"/>
      <c r="J88" s="339"/>
    </row>
    <row r="89" spans="2:10" ht="12.75">
      <c r="B89" s="465" t="s">
        <v>556</v>
      </c>
      <c r="C89" s="254" t="s">
        <v>13</v>
      </c>
      <c r="D89" s="181"/>
      <c r="E89" s="181"/>
      <c r="F89" s="181"/>
      <c r="G89" s="181"/>
      <c r="H89" s="295"/>
      <c r="I89" s="256"/>
      <c r="J89" s="339"/>
    </row>
    <row r="90" spans="2:10" ht="12.75">
      <c r="B90" s="465" t="s">
        <v>557</v>
      </c>
      <c r="C90" s="254" t="s">
        <v>14</v>
      </c>
      <c r="D90" s="181"/>
      <c r="E90" s="181"/>
      <c r="F90" s="181"/>
      <c r="G90" s="181"/>
      <c r="H90" s="295"/>
      <c r="I90" s="256"/>
      <c r="J90" s="339"/>
    </row>
    <row r="91" spans="2:10" ht="12.75">
      <c r="B91" s="465" t="s">
        <v>558</v>
      </c>
      <c r="C91" s="254" t="s">
        <v>15</v>
      </c>
      <c r="D91" s="181"/>
      <c r="E91" s="181"/>
      <c r="F91" s="181"/>
      <c r="G91" s="181"/>
      <c r="H91" s="295"/>
      <c r="I91" s="256"/>
      <c r="J91" s="339"/>
    </row>
    <row r="92" spans="2:10" ht="12.75">
      <c r="B92" s="465" t="s">
        <v>559</v>
      </c>
      <c r="C92" s="254" t="s">
        <v>16</v>
      </c>
      <c r="D92" s="181"/>
      <c r="E92" s="181"/>
      <c r="F92" s="181"/>
      <c r="G92" s="181"/>
      <c r="H92" s="295"/>
      <c r="I92" s="256"/>
      <c r="J92" s="339"/>
    </row>
    <row r="93" spans="2:10" ht="12.75">
      <c r="B93" s="465" t="s">
        <v>561</v>
      </c>
      <c r="C93" s="254" t="s">
        <v>17</v>
      </c>
      <c r="D93" s="181"/>
      <c r="E93" s="181"/>
      <c r="F93" s="181"/>
      <c r="G93" s="181"/>
      <c r="H93" s="264"/>
      <c r="I93" s="256"/>
      <c r="J93" s="328"/>
    </row>
    <row r="94" spans="2:10" ht="12.75">
      <c r="B94" s="444"/>
      <c r="C94" s="52"/>
      <c r="D94" s="23"/>
      <c r="E94" s="52"/>
      <c r="F94" s="52"/>
      <c r="G94" s="52"/>
      <c r="H94" s="157"/>
      <c r="I94" s="162"/>
      <c r="J94" s="340"/>
    </row>
    <row r="95" spans="2:10" ht="12.75">
      <c r="B95" s="465" t="s">
        <v>562</v>
      </c>
      <c r="C95" s="341" t="str">
        <f>"Totalt  ("&amp;B77&amp;" : "&amp;B93&amp;")"</f>
        <v>Totalt  (F37 : F53)</v>
      </c>
      <c r="D95" s="213"/>
      <c r="E95" s="181"/>
      <c r="F95" s="181"/>
      <c r="G95" s="181"/>
      <c r="H95" s="295"/>
      <c r="I95" s="256" t="s">
        <v>1</v>
      </c>
      <c r="J95" s="329"/>
    </row>
    <row r="96" spans="2:10" ht="12.75">
      <c r="B96" s="444"/>
      <c r="C96" s="153"/>
      <c r="D96" s="156"/>
      <c r="E96" s="52"/>
      <c r="F96" s="52"/>
      <c r="G96" s="52"/>
      <c r="H96" s="157"/>
      <c r="I96" s="162"/>
      <c r="J96" s="158"/>
    </row>
    <row r="97" spans="2:10" ht="12.75">
      <c r="B97" s="444"/>
      <c r="C97" s="152" t="s">
        <v>18</v>
      </c>
      <c r="D97" s="52"/>
      <c r="E97" s="52"/>
      <c r="F97" s="52"/>
      <c r="G97" s="52"/>
      <c r="H97" s="154"/>
      <c r="I97" s="162"/>
      <c r="J97" s="146"/>
    </row>
    <row r="98" spans="2:10" ht="12.75">
      <c r="B98" s="465" t="s">
        <v>563</v>
      </c>
      <c r="C98" s="254" t="s">
        <v>0</v>
      </c>
      <c r="D98" s="181"/>
      <c r="E98" s="181"/>
      <c r="F98" s="181"/>
      <c r="G98" s="181"/>
      <c r="H98" s="266"/>
      <c r="I98" s="256"/>
      <c r="J98" s="328"/>
    </row>
    <row r="99" spans="2:10" ht="12.75">
      <c r="B99" s="33"/>
      <c r="C99" s="155"/>
      <c r="D99" s="52"/>
      <c r="E99" s="52"/>
      <c r="F99" s="52"/>
      <c r="G99" s="52"/>
      <c r="H99" s="154"/>
      <c r="I99" s="163"/>
      <c r="J99" s="145"/>
    </row>
    <row r="100" spans="2:10" ht="12.75">
      <c r="B100" s="52"/>
      <c r="C100" s="23"/>
      <c r="D100" s="23"/>
      <c r="E100" s="23"/>
      <c r="F100" s="23"/>
      <c r="G100" s="23"/>
      <c r="H100" s="23"/>
      <c r="I100" s="79"/>
      <c r="J100" s="272"/>
    </row>
    <row r="101" ht="15.75">
      <c r="B101" s="336" t="s">
        <v>413</v>
      </c>
    </row>
    <row r="102" ht="3.75" customHeight="1"/>
    <row r="103" spans="2:10" ht="12.75" customHeight="1">
      <c r="B103" s="141" t="str">
        <f>"Erhållna utdelningar ("&amp;'B RR'!B14&amp;")"</f>
        <v>Erhållna utdelningar (B4)</v>
      </c>
      <c r="D103" s="52"/>
      <c r="E103" s="143"/>
      <c r="F103" s="52"/>
      <c r="G103" s="52"/>
      <c r="H103" s="52"/>
      <c r="I103" s="120"/>
      <c r="J103" s="146"/>
    </row>
    <row r="104" spans="2:10" ht="12.75">
      <c r="B104" s="466" t="s">
        <v>564</v>
      </c>
      <c r="C104" s="246" t="str">
        <f>"Aktier och andelar, övriga"</f>
        <v>Aktier och andelar, övriga</v>
      </c>
      <c r="D104" s="181"/>
      <c r="E104" s="197"/>
      <c r="F104" s="181"/>
      <c r="G104" s="181"/>
      <c r="H104" s="181"/>
      <c r="I104" s="260"/>
      <c r="J104" s="343"/>
    </row>
    <row r="105" spans="2:10" ht="12.75">
      <c r="B105" s="467" t="s">
        <v>565</v>
      </c>
      <c r="C105" s="436" t="s">
        <v>605</v>
      </c>
      <c r="D105" s="186"/>
      <c r="E105" s="185"/>
      <c r="F105" s="186"/>
      <c r="G105" s="186"/>
      <c r="H105" s="186"/>
      <c r="I105" s="261"/>
      <c r="J105" s="343"/>
    </row>
    <row r="106" spans="2:10" ht="12.75">
      <c r="B106" s="467" t="s">
        <v>566</v>
      </c>
      <c r="C106" s="247" t="s">
        <v>21</v>
      </c>
      <c r="D106" s="186"/>
      <c r="E106" s="185"/>
      <c r="F106" s="186"/>
      <c r="G106" s="186"/>
      <c r="H106" s="186"/>
      <c r="I106" s="261"/>
      <c r="J106" s="343"/>
    </row>
    <row r="107" spans="2:10" ht="12.75">
      <c r="B107" s="467" t="s">
        <v>567</v>
      </c>
      <c r="C107" s="447" t="s">
        <v>606</v>
      </c>
      <c r="D107" s="186"/>
      <c r="E107" s="185"/>
      <c r="F107" s="186"/>
      <c r="G107" s="186"/>
      <c r="H107" s="186"/>
      <c r="I107" s="261"/>
      <c r="J107" s="343"/>
    </row>
    <row r="108" spans="2:10" ht="12.75">
      <c r="B108" s="141"/>
      <c r="C108" s="142"/>
      <c r="D108" s="52"/>
      <c r="E108" s="95"/>
      <c r="F108" s="52"/>
      <c r="G108" s="52"/>
      <c r="H108" s="52"/>
      <c r="I108" s="71"/>
      <c r="J108" s="166"/>
    </row>
    <row r="109" spans="2:10" ht="12.75">
      <c r="B109" s="141" t="str">
        <f>"Koncernföretag ("&amp;B106&amp;")"</f>
        <v>Koncernföretag (F58)</v>
      </c>
      <c r="D109" s="52"/>
      <c r="E109" s="95"/>
      <c r="F109" s="52"/>
      <c r="G109" s="52"/>
      <c r="H109" s="52"/>
      <c r="I109" s="122"/>
      <c r="J109" s="344"/>
    </row>
    <row r="110" spans="2:10" ht="12.75">
      <c r="B110" s="466" t="s">
        <v>568</v>
      </c>
      <c r="C110" s="246" t="s">
        <v>37</v>
      </c>
      <c r="D110" s="181"/>
      <c r="E110" s="180"/>
      <c r="F110" s="181"/>
      <c r="G110" s="181"/>
      <c r="H110" s="181"/>
      <c r="I110" s="260"/>
      <c r="J110" s="345"/>
    </row>
    <row r="111" spans="2:10" ht="12.75">
      <c r="B111" s="467" t="s">
        <v>569</v>
      </c>
      <c r="C111" s="247" t="s">
        <v>299</v>
      </c>
      <c r="D111" s="186"/>
      <c r="E111" s="185"/>
      <c r="F111" s="186"/>
      <c r="G111" s="186"/>
      <c r="H111" s="186"/>
      <c r="I111" s="261"/>
      <c r="J111" s="335"/>
    </row>
    <row r="112" spans="2:10" ht="12.75">
      <c r="B112" s="141"/>
      <c r="C112" s="142"/>
      <c r="D112" s="52"/>
      <c r="E112" s="95"/>
      <c r="F112" s="52"/>
      <c r="G112" s="52"/>
      <c r="H112" s="52"/>
      <c r="I112" s="71"/>
      <c r="J112" s="166"/>
    </row>
    <row r="113" spans="2:10" ht="12.75">
      <c r="B113" s="141" t="str">
        <f>"Övriga rörelseintäkter ("&amp;'B RR'!B18&amp;")"</f>
        <v>Övriga rörelseintäkter (B8)</v>
      </c>
      <c r="D113" s="52"/>
      <c r="E113" s="95"/>
      <c r="F113" s="52"/>
      <c r="G113" s="52"/>
      <c r="H113" s="52"/>
      <c r="I113" s="122"/>
      <c r="J113" s="344"/>
    </row>
    <row r="114" spans="2:10" ht="12.75">
      <c r="B114" s="466" t="s">
        <v>570</v>
      </c>
      <c r="C114" s="249" t="s">
        <v>38</v>
      </c>
      <c r="D114" s="181"/>
      <c r="E114" s="180"/>
      <c r="F114" s="181"/>
      <c r="G114" s="181"/>
      <c r="H114" s="181"/>
      <c r="I114" s="262"/>
      <c r="J114" s="343"/>
    </row>
    <row r="115" spans="2:10" ht="12.75">
      <c r="B115" s="467" t="s">
        <v>571</v>
      </c>
      <c r="C115" s="247" t="s">
        <v>299</v>
      </c>
      <c r="D115" s="186"/>
      <c r="E115" s="185"/>
      <c r="F115" s="186"/>
      <c r="G115" s="186"/>
      <c r="H115" s="186"/>
      <c r="I115" s="261"/>
      <c r="J115" s="335"/>
    </row>
    <row r="116" spans="2:10" ht="12.75">
      <c r="B116" s="141"/>
      <c r="C116" s="142"/>
      <c r="D116" s="52"/>
      <c r="E116" s="95"/>
      <c r="F116" s="52"/>
      <c r="G116" s="52"/>
      <c r="H116" s="52"/>
      <c r="I116" s="71"/>
      <c r="J116" s="166"/>
    </row>
    <row r="117" spans="2:10" ht="12.75">
      <c r="B117" s="141" t="str">
        <f>"Bokslutsdispositioner ("&amp;'B RR'!B36&amp;")"</f>
        <v>Bokslutsdispositioner (B22)</v>
      </c>
      <c r="D117" s="52"/>
      <c r="E117" s="52"/>
      <c r="F117" s="52"/>
      <c r="G117" s="52"/>
      <c r="H117" s="52"/>
      <c r="I117" s="122"/>
      <c r="J117" s="344"/>
    </row>
    <row r="118" spans="2:10" ht="12.75">
      <c r="B118" s="466" t="s">
        <v>572</v>
      </c>
      <c r="C118" s="246" t="s">
        <v>22</v>
      </c>
      <c r="D118" s="181"/>
      <c r="E118" s="181"/>
      <c r="F118" s="181"/>
      <c r="G118" s="181"/>
      <c r="H118" s="181"/>
      <c r="I118" s="262"/>
      <c r="J118" s="343"/>
    </row>
    <row r="119" spans="2:10" ht="12.75">
      <c r="B119" s="467" t="s">
        <v>573</v>
      </c>
      <c r="C119" s="247" t="s">
        <v>20</v>
      </c>
      <c r="D119" s="186"/>
      <c r="E119" s="186"/>
      <c r="F119" s="186"/>
      <c r="G119" s="186"/>
      <c r="H119" s="186"/>
      <c r="I119" s="263"/>
      <c r="J119" s="343"/>
    </row>
    <row r="120" spans="2:10" ht="12.75">
      <c r="B120" s="467" t="s">
        <v>574</v>
      </c>
      <c r="C120" s="247" t="s">
        <v>58</v>
      </c>
      <c r="D120" s="186"/>
      <c r="E120" s="186"/>
      <c r="F120" s="186"/>
      <c r="G120" s="186"/>
      <c r="H120" s="186"/>
      <c r="I120" s="263"/>
      <c r="J120" s="343"/>
    </row>
    <row r="121" spans="2:10" ht="12.75">
      <c r="B121" s="467" t="s">
        <v>575</v>
      </c>
      <c r="C121" s="247" t="s">
        <v>23</v>
      </c>
      <c r="D121" s="186"/>
      <c r="E121" s="186"/>
      <c r="F121" s="186"/>
      <c r="G121" s="186"/>
      <c r="H121" s="186"/>
      <c r="I121" s="263"/>
      <c r="J121" s="343"/>
    </row>
    <row r="122" spans="2:10" ht="12.75">
      <c r="B122" s="467" t="s">
        <v>576</v>
      </c>
      <c r="C122" s="247" t="s">
        <v>24</v>
      </c>
      <c r="D122" s="186"/>
      <c r="E122" s="186"/>
      <c r="F122" s="186"/>
      <c r="G122" s="186"/>
      <c r="H122" s="186"/>
      <c r="I122" s="263"/>
      <c r="J122" s="343"/>
    </row>
    <row r="123" spans="2:10" ht="12.75">
      <c r="B123" s="467" t="s">
        <v>577</v>
      </c>
      <c r="C123" s="247" t="s">
        <v>39</v>
      </c>
      <c r="D123" s="186"/>
      <c r="E123" s="186"/>
      <c r="F123" s="186"/>
      <c r="G123" s="186"/>
      <c r="H123" s="186"/>
      <c r="I123" s="263"/>
      <c r="J123" s="343"/>
    </row>
    <row r="124" spans="2:10" ht="12.75">
      <c r="B124" s="141"/>
      <c r="C124" s="142"/>
      <c r="D124" s="52"/>
      <c r="E124" s="52"/>
      <c r="F124" s="52"/>
      <c r="G124" s="52"/>
      <c r="H124" s="52"/>
      <c r="I124" s="80"/>
      <c r="J124" s="166"/>
    </row>
    <row r="125" spans="2:10" ht="12.75">
      <c r="B125" s="141" t="str">
        <f>"Skatt ("&amp;'B RR'!B37&amp;")"</f>
        <v>Skatt (B23)</v>
      </c>
      <c r="D125" s="52"/>
      <c r="E125" s="52"/>
      <c r="F125" s="52"/>
      <c r="G125" s="52"/>
      <c r="H125" s="52"/>
      <c r="I125" s="122"/>
      <c r="J125" s="344"/>
    </row>
    <row r="126" spans="2:10" ht="12.75">
      <c r="B126" s="466" t="s">
        <v>578</v>
      </c>
      <c r="C126" s="249" t="s">
        <v>25</v>
      </c>
      <c r="D126" s="181"/>
      <c r="E126" s="181"/>
      <c r="F126" s="181"/>
      <c r="G126" s="181"/>
      <c r="H126" s="181"/>
      <c r="I126" s="262"/>
      <c r="J126" s="343"/>
    </row>
    <row r="127" spans="2:10" ht="12.75">
      <c r="B127" s="467" t="s">
        <v>579</v>
      </c>
      <c r="C127" s="250" t="s">
        <v>26</v>
      </c>
      <c r="D127" s="186"/>
      <c r="E127" s="186"/>
      <c r="F127" s="186"/>
      <c r="G127" s="186"/>
      <c r="H127" s="186"/>
      <c r="I127" s="263"/>
      <c r="J127" s="343"/>
    </row>
    <row r="130" spans="2:10" ht="15.75">
      <c r="B130" s="336" t="s">
        <v>414</v>
      </c>
      <c r="C130" s="337"/>
      <c r="D130" s="338"/>
      <c r="E130" s="338"/>
      <c r="F130" s="338"/>
      <c r="G130" s="338"/>
      <c r="H130" s="23"/>
      <c r="I130" s="23"/>
      <c r="J130" s="23"/>
    </row>
    <row r="131" spans="2:10" ht="3.75" customHeight="1">
      <c r="B131" s="336"/>
      <c r="C131" s="337"/>
      <c r="D131" s="338"/>
      <c r="E131" s="338"/>
      <c r="F131" s="338"/>
      <c r="G131" s="338"/>
      <c r="H131" s="23"/>
      <c r="I131" s="23"/>
      <c r="J131" s="23"/>
    </row>
    <row r="132" spans="2:10" ht="15">
      <c r="B132" s="366" t="s">
        <v>105</v>
      </c>
      <c r="C132" s="36"/>
      <c r="D132" s="112"/>
      <c r="E132" s="116"/>
      <c r="F132" s="112"/>
      <c r="G132" s="112"/>
      <c r="H132" s="112"/>
      <c r="I132" s="70"/>
      <c r="J132" s="35"/>
    </row>
    <row r="133" spans="2:10" ht="12.75">
      <c r="B133" s="468" t="s">
        <v>580</v>
      </c>
      <c r="C133" s="257" t="s">
        <v>325</v>
      </c>
      <c r="D133" s="181"/>
      <c r="E133" s="197"/>
      <c r="F133" s="181"/>
      <c r="G133" s="181"/>
      <c r="H133" s="295"/>
      <c r="I133" s="277" t="s">
        <v>351</v>
      </c>
      <c r="J133" s="346"/>
    </row>
    <row r="134" spans="2:10" ht="12.75">
      <c r="B134" s="469" t="s">
        <v>581</v>
      </c>
      <c r="C134" s="258" t="s">
        <v>52</v>
      </c>
      <c r="D134" s="186"/>
      <c r="E134" s="200"/>
      <c r="F134" s="186"/>
      <c r="G134" s="186"/>
      <c r="H134" s="294"/>
      <c r="I134" s="276" t="s">
        <v>351</v>
      </c>
      <c r="J134" s="346"/>
    </row>
    <row r="135" spans="2:10" ht="12.75">
      <c r="B135" s="469" t="s">
        <v>582</v>
      </c>
      <c r="C135" s="258" t="str">
        <f>"Antal arbetsställen ("&amp;B136&amp;" : "&amp;B137&amp;")"</f>
        <v>Antal arbetsställen (F75 : F76)</v>
      </c>
      <c r="D135" s="186"/>
      <c r="E135" s="200"/>
      <c r="F135" s="186"/>
      <c r="G135" s="186"/>
      <c r="H135" s="294"/>
      <c r="I135" s="259" t="s">
        <v>1</v>
      </c>
      <c r="J135" s="346"/>
    </row>
    <row r="136" spans="2:10" ht="12.75">
      <c r="B136" s="469" t="s">
        <v>583</v>
      </c>
      <c r="C136" s="258" t="s">
        <v>40</v>
      </c>
      <c r="D136" s="186"/>
      <c r="E136" s="200"/>
      <c r="F136" s="186"/>
      <c r="G136" s="186"/>
      <c r="H136" s="294"/>
      <c r="I136" s="276" t="s">
        <v>351</v>
      </c>
      <c r="J136" s="346"/>
    </row>
    <row r="137" spans="2:10" ht="12.75">
      <c r="B137" s="469" t="s">
        <v>584</v>
      </c>
      <c r="C137" s="258" t="s">
        <v>41</v>
      </c>
      <c r="D137" s="186"/>
      <c r="E137" s="200"/>
      <c r="F137" s="186"/>
      <c r="G137" s="186"/>
      <c r="H137" s="294"/>
      <c r="I137" s="276" t="s">
        <v>351</v>
      </c>
      <c r="J137" s="346"/>
    </row>
    <row r="138" spans="2:10" ht="12.75">
      <c r="B138" s="469" t="s">
        <v>585</v>
      </c>
      <c r="C138" s="258" t="s">
        <v>328</v>
      </c>
      <c r="D138" s="186"/>
      <c r="E138" s="200"/>
      <c r="F138" s="186"/>
      <c r="G138" s="186"/>
      <c r="H138" s="294"/>
      <c r="I138" s="276" t="s">
        <v>351</v>
      </c>
      <c r="J138" s="346"/>
    </row>
    <row r="139" spans="2:10" ht="12.75">
      <c r="B139" s="159"/>
      <c r="C139" s="161"/>
      <c r="D139" s="52"/>
      <c r="E139" s="126"/>
      <c r="F139" s="52"/>
      <c r="G139" s="52"/>
      <c r="H139" s="52"/>
      <c r="I139" s="81"/>
      <c r="J139" s="145"/>
    </row>
    <row r="140" spans="2:10" ht="12.75">
      <c r="B140" s="367" t="s">
        <v>106</v>
      </c>
      <c r="D140" s="52"/>
      <c r="E140" s="95"/>
      <c r="F140" s="52"/>
      <c r="G140" s="52"/>
      <c r="H140" s="52"/>
      <c r="I140" s="81"/>
      <c r="J140" s="292"/>
    </row>
    <row r="141" spans="2:10" ht="12.75">
      <c r="B141" s="468" t="s">
        <v>608</v>
      </c>
      <c r="C141" s="235" t="s">
        <v>107</v>
      </c>
      <c r="D141" s="181"/>
      <c r="E141" s="180"/>
      <c r="F141" s="181"/>
      <c r="G141" s="181"/>
      <c r="H141" s="181"/>
      <c r="I141" s="219"/>
      <c r="J141" s="331"/>
    </row>
    <row r="142" spans="2:10" ht="12.75">
      <c r="B142" s="469" t="s">
        <v>611</v>
      </c>
      <c r="C142" s="236" t="s">
        <v>302</v>
      </c>
      <c r="D142" s="186"/>
      <c r="E142" s="185"/>
      <c r="F142" s="186"/>
      <c r="G142" s="186"/>
      <c r="H142" s="186"/>
      <c r="I142" s="238" t="s">
        <v>351</v>
      </c>
      <c r="J142" s="331"/>
    </row>
    <row r="143" spans="2:10" ht="12.75">
      <c r="B143" s="159"/>
      <c r="C143" s="131"/>
      <c r="D143" s="52"/>
      <c r="E143" s="95"/>
      <c r="F143" s="52"/>
      <c r="G143" s="52"/>
      <c r="H143" s="52"/>
      <c r="I143" s="72"/>
      <c r="J143" s="145"/>
    </row>
  </sheetData>
  <sheetProtection/>
  <printOptions/>
  <pageMargins left="0.5118110236220472" right="0.5118110236220472" top="0.7480314960629921" bottom="0.7480314960629921" header="0.4724409448818898" footer="0.5511811023622047"/>
  <pageSetup blackAndWhite="1" horizontalDpi="600" verticalDpi="600" orientation="portrait" paperSize="9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Standardrapport</dc:title>
  <dc:subject/>
  <dc:creator/>
  <cp:keywords>Rapportering, blankett</cp:keywords>
  <dc:description/>
  <cp:lastModifiedBy/>
  <dcterms:created xsi:type="dcterms:W3CDTF">2016-03-01T12:44:24Z</dcterms:created>
  <dcterms:modified xsi:type="dcterms:W3CDTF">2016-09-20T07:38:44Z</dcterms:modified>
  <cp:category/>
  <cp:version/>
  <cp:contentType/>
  <cp:contentStatus/>
</cp:coreProperties>
</file>